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ink/ink1.xml" ContentType="application/inkml+xml"/>
  <Override PartName="/xl/drawings/drawing2.xml" ContentType="application/vnd.openxmlformats-officedocument.drawing+xml"/>
  <Override PartName="/xl/ink/ink2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512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/Users/ryan/Desktop/Folder/TCAA/2024.09.18 OAC4/"/>
    </mc:Choice>
  </mc:AlternateContent>
  <xr:revisionPtr revIDLastSave="0" documentId="13_ncr:1_{42A3E4EF-57C5-7C49-8A26-5BCE397372AB}" xr6:coauthVersionLast="47" xr6:coauthVersionMax="47" xr10:uidLastSave="{00000000-0000-0000-0000-000000000000}"/>
  <bookViews>
    <workbookView xWindow="2260" yWindow="760" windowWidth="27940" windowHeight="18520" tabRatio="500" xr2:uid="{00000000-000D-0000-FFFF-FFFF00000000}"/>
  </bookViews>
  <sheets>
    <sheet name="公開及青年組 Open &amp; Junior" sheetId="7" r:id="rId1"/>
    <sheet name="少年組 Youth" sheetId="8" r:id="rId2"/>
  </sheets>
  <definedNames>
    <definedName name="_xlnm._FilterDatabase" localSheetId="0" hidden="1">'公開及青年組 Open &amp; Junior'!$A$34:$AZ$1034</definedName>
    <definedName name="_xlnm._FilterDatabase" localSheetId="1" hidden="1">'少年組 Youth'!$A$34:$AJ$1035</definedName>
    <definedName name="_xlnm.Print_Area" localSheetId="0">'公開及青年組 Open &amp; Junior'!#REF!</definedName>
    <definedName name="_xlnm.Print_Area" localSheetId="1">'少年組 Youth'!#REF!</definedName>
    <definedName name="_xlnm.Print_Titles" localSheetId="0">'公開及青年組 Open &amp; Junior'!$33:$34</definedName>
    <definedName name="_xlnm.Print_Titles" localSheetId="1">'少年組 Youth'!$33:$34</definedName>
    <definedName name="tbPrice">#REF!</definedName>
    <definedName name="董康正">'公開及青年組 Open &amp; Junior'!$AS$37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Q36" i="7" l="1"/>
  <c r="AQ37" i="7"/>
  <c r="AQ38" i="7"/>
  <c r="AQ39" i="7"/>
  <c r="AQ40" i="7"/>
  <c r="AQ41" i="7"/>
  <c r="AQ42" i="7"/>
  <c r="AQ43" i="7"/>
  <c r="AQ44" i="7"/>
  <c r="AQ45" i="7"/>
  <c r="AQ46" i="7"/>
  <c r="AQ47" i="7"/>
  <c r="AQ48" i="7"/>
  <c r="AQ49" i="7"/>
  <c r="AQ50" i="7"/>
  <c r="AQ51" i="7"/>
  <c r="AQ52" i="7"/>
  <c r="AQ53" i="7"/>
  <c r="AQ54" i="7"/>
  <c r="AQ55" i="7"/>
  <c r="AQ56" i="7"/>
  <c r="AQ57" i="7"/>
  <c r="AQ58" i="7"/>
  <c r="AQ59" i="7"/>
  <c r="AQ60" i="7"/>
  <c r="AQ61" i="7"/>
  <c r="AQ62" i="7"/>
  <c r="AQ63" i="7"/>
  <c r="AQ64" i="7"/>
  <c r="AQ65" i="7"/>
  <c r="AQ66" i="7"/>
  <c r="AQ67" i="7"/>
  <c r="AQ68" i="7"/>
  <c r="AQ69" i="7"/>
  <c r="AQ70" i="7"/>
  <c r="AQ71" i="7"/>
  <c r="AQ72" i="7"/>
  <c r="AQ73" i="7"/>
  <c r="AQ74" i="7"/>
  <c r="AQ75" i="7"/>
  <c r="AQ76" i="7"/>
  <c r="AQ77" i="7"/>
  <c r="AQ78" i="7"/>
  <c r="AQ79" i="7"/>
  <c r="AQ80" i="7"/>
  <c r="AQ81" i="7"/>
  <c r="AQ82" i="7"/>
  <c r="AQ83" i="7"/>
  <c r="AQ84" i="7"/>
  <c r="AQ85" i="7"/>
  <c r="AQ86" i="7"/>
  <c r="AQ87" i="7"/>
  <c r="AQ88" i="7"/>
  <c r="AQ89" i="7"/>
  <c r="AQ90" i="7"/>
  <c r="AQ91" i="7"/>
  <c r="AQ92" i="7"/>
  <c r="AQ93" i="7"/>
  <c r="AQ94" i="7"/>
  <c r="AQ95" i="7"/>
  <c r="AQ96" i="7"/>
  <c r="AQ97" i="7"/>
  <c r="AQ98" i="7"/>
  <c r="AQ99" i="7"/>
  <c r="AQ100" i="7"/>
  <c r="AQ101" i="7"/>
  <c r="AQ102" i="7"/>
  <c r="AQ103" i="7"/>
  <c r="AQ104" i="7"/>
  <c r="AQ105" i="7"/>
  <c r="AQ106" i="7"/>
  <c r="AQ107" i="7"/>
  <c r="AQ108" i="7"/>
  <c r="AQ109" i="7"/>
  <c r="AQ110" i="7"/>
  <c r="AQ111" i="7"/>
  <c r="AQ112" i="7"/>
  <c r="AQ113" i="7"/>
  <c r="AQ114" i="7"/>
  <c r="AQ115" i="7"/>
  <c r="AQ116" i="7"/>
  <c r="AQ117" i="7"/>
  <c r="AQ118" i="7"/>
  <c r="AQ119" i="7"/>
  <c r="AQ120" i="7"/>
  <c r="AQ121" i="7"/>
  <c r="AQ122" i="7"/>
  <c r="AQ123" i="7"/>
  <c r="AQ124" i="7"/>
  <c r="AQ125" i="7"/>
  <c r="AQ126" i="7"/>
  <c r="AQ127" i="7"/>
  <c r="AQ128" i="7"/>
  <c r="AQ129" i="7"/>
  <c r="AQ130" i="7"/>
  <c r="AQ131" i="7"/>
  <c r="AQ132" i="7"/>
  <c r="AQ133" i="7"/>
  <c r="AQ134" i="7"/>
  <c r="AQ135" i="7"/>
  <c r="AQ136" i="7"/>
  <c r="AQ137" i="7"/>
  <c r="AQ138" i="7"/>
  <c r="AQ139" i="7"/>
  <c r="AQ140" i="7"/>
  <c r="AQ141" i="7"/>
  <c r="AQ142" i="7"/>
  <c r="AQ143" i="7"/>
  <c r="AQ144" i="7"/>
  <c r="AQ145" i="7"/>
  <c r="AQ146" i="7"/>
  <c r="AQ147" i="7"/>
  <c r="AQ148" i="7"/>
  <c r="AQ149" i="7"/>
  <c r="AQ150" i="7"/>
  <c r="AQ151" i="7"/>
  <c r="AQ152" i="7"/>
  <c r="AQ153" i="7"/>
  <c r="AQ154" i="7"/>
  <c r="AQ155" i="7"/>
  <c r="AQ156" i="7"/>
  <c r="AQ157" i="7"/>
  <c r="AQ158" i="7"/>
  <c r="AQ159" i="7"/>
  <c r="AQ160" i="7"/>
  <c r="AQ161" i="7"/>
  <c r="AQ162" i="7"/>
  <c r="AQ163" i="7"/>
  <c r="AQ164" i="7"/>
  <c r="AQ165" i="7"/>
  <c r="AQ166" i="7"/>
  <c r="AQ167" i="7"/>
  <c r="AQ168" i="7"/>
  <c r="AQ169" i="7"/>
  <c r="AQ170" i="7"/>
  <c r="AQ171" i="7"/>
  <c r="AQ172" i="7"/>
  <c r="AQ173" i="7"/>
  <c r="AQ174" i="7"/>
  <c r="AQ175" i="7"/>
  <c r="AQ176" i="7"/>
  <c r="AQ177" i="7"/>
  <c r="AQ178" i="7"/>
  <c r="AQ179" i="7"/>
  <c r="AQ180" i="7"/>
  <c r="AQ181" i="7"/>
  <c r="AQ182" i="7"/>
  <c r="AQ183" i="7"/>
  <c r="AQ184" i="7"/>
  <c r="AQ185" i="7"/>
  <c r="AQ186" i="7"/>
  <c r="AQ187" i="7"/>
  <c r="AQ188" i="7"/>
  <c r="AQ189" i="7"/>
  <c r="AQ190" i="7"/>
  <c r="AQ191" i="7"/>
  <c r="AQ192" i="7"/>
  <c r="AQ193" i="7"/>
  <c r="AQ194" i="7"/>
  <c r="AQ195" i="7"/>
  <c r="AQ196" i="7"/>
  <c r="AQ197" i="7"/>
  <c r="AQ198" i="7"/>
  <c r="AQ199" i="7"/>
  <c r="AQ200" i="7"/>
  <c r="AQ201" i="7"/>
  <c r="AQ202" i="7"/>
  <c r="AQ203" i="7"/>
  <c r="AQ204" i="7"/>
  <c r="AQ205" i="7"/>
  <c r="AQ206" i="7"/>
  <c r="AQ207" i="7"/>
  <c r="AQ208" i="7"/>
  <c r="AQ209" i="7"/>
  <c r="AQ210" i="7"/>
  <c r="AQ211" i="7"/>
  <c r="AQ212" i="7"/>
  <c r="AQ213" i="7"/>
  <c r="AQ214" i="7"/>
  <c r="AQ215" i="7"/>
  <c r="AQ216" i="7"/>
  <c r="AQ217" i="7"/>
  <c r="AQ218" i="7"/>
  <c r="AQ219" i="7"/>
  <c r="AQ220" i="7"/>
  <c r="AQ221" i="7"/>
  <c r="AQ222" i="7"/>
  <c r="AQ223" i="7"/>
  <c r="AQ224" i="7"/>
  <c r="AQ225" i="7"/>
  <c r="AQ226" i="7"/>
  <c r="AQ227" i="7"/>
  <c r="AQ228" i="7"/>
  <c r="AQ229" i="7"/>
  <c r="AQ230" i="7"/>
  <c r="AQ231" i="7"/>
  <c r="AQ232" i="7"/>
  <c r="AQ233" i="7"/>
  <c r="AQ234" i="7"/>
  <c r="AQ235" i="7"/>
  <c r="AQ236" i="7"/>
  <c r="AQ237" i="7"/>
  <c r="AQ238" i="7"/>
  <c r="AQ239" i="7"/>
  <c r="AQ240" i="7"/>
  <c r="AQ241" i="7"/>
  <c r="AQ242" i="7"/>
  <c r="AQ243" i="7"/>
  <c r="AQ244" i="7"/>
  <c r="AQ245" i="7"/>
  <c r="AQ246" i="7"/>
  <c r="AQ247" i="7"/>
  <c r="AQ248" i="7"/>
  <c r="AQ249" i="7"/>
  <c r="AQ250" i="7"/>
  <c r="AQ251" i="7"/>
  <c r="AQ252" i="7"/>
  <c r="AQ253" i="7"/>
  <c r="AQ254" i="7"/>
  <c r="AQ255" i="7"/>
  <c r="AQ256" i="7"/>
  <c r="AQ257" i="7"/>
  <c r="AQ258" i="7"/>
  <c r="AQ259" i="7"/>
  <c r="AQ260" i="7"/>
  <c r="AQ261" i="7"/>
  <c r="AQ262" i="7"/>
  <c r="AQ263" i="7"/>
  <c r="AQ264" i="7"/>
  <c r="AQ265" i="7"/>
  <c r="AQ266" i="7"/>
  <c r="AQ267" i="7"/>
  <c r="AQ268" i="7"/>
  <c r="AQ269" i="7"/>
  <c r="AQ270" i="7"/>
  <c r="AQ271" i="7"/>
  <c r="AQ272" i="7"/>
  <c r="AQ273" i="7"/>
  <c r="AQ274" i="7"/>
  <c r="AQ275" i="7"/>
  <c r="AQ276" i="7"/>
  <c r="AQ277" i="7"/>
  <c r="AQ278" i="7"/>
  <c r="AQ279" i="7"/>
  <c r="AQ280" i="7"/>
  <c r="AQ281" i="7"/>
  <c r="AQ282" i="7"/>
  <c r="AQ283" i="7"/>
  <c r="AQ284" i="7"/>
  <c r="AQ285" i="7"/>
  <c r="AQ286" i="7"/>
  <c r="AQ287" i="7"/>
  <c r="AQ288" i="7"/>
  <c r="AQ289" i="7"/>
  <c r="AQ290" i="7"/>
  <c r="AQ291" i="7"/>
  <c r="AQ292" i="7"/>
  <c r="AQ293" i="7"/>
  <c r="AQ294" i="7"/>
  <c r="AQ295" i="7"/>
  <c r="AQ296" i="7"/>
  <c r="AQ297" i="7"/>
  <c r="AQ298" i="7"/>
  <c r="AQ299" i="7"/>
  <c r="AQ300" i="7"/>
  <c r="AQ301" i="7"/>
  <c r="AQ302" i="7"/>
  <c r="AQ303" i="7"/>
  <c r="AQ304" i="7"/>
  <c r="AQ305" i="7"/>
  <c r="AQ306" i="7"/>
  <c r="AQ307" i="7"/>
  <c r="AQ308" i="7"/>
  <c r="AQ309" i="7"/>
  <c r="AQ310" i="7"/>
  <c r="AQ311" i="7"/>
  <c r="AQ312" i="7"/>
  <c r="AQ313" i="7"/>
  <c r="AQ314" i="7"/>
  <c r="AQ315" i="7"/>
  <c r="AQ316" i="7"/>
  <c r="AQ317" i="7"/>
  <c r="AQ318" i="7"/>
  <c r="AQ319" i="7"/>
  <c r="AQ320" i="7"/>
  <c r="AQ321" i="7"/>
  <c r="AQ322" i="7"/>
  <c r="AQ323" i="7"/>
  <c r="AQ324" i="7"/>
  <c r="AQ325" i="7"/>
  <c r="AQ326" i="7"/>
  <c r="AQ327" i="7"/>
  <c r="AQ328" i="7"/>
  <c r="AQ329" i="7"/>
  <c r="AQ330" i="7"/>
  <c r="AQ331" i="7"/>
  <c r="AQ332" i="7"/>
  <c r="AQ333" i="7"/>
  <c r="AQ334" i="7"/>
  <c r="AQ335" i="7"/>
  <c r="AQ336" i="7"/>
  <c r="AQ337" i="7"/>
  <c r="AQ338" i="7"/>
  <c r="AQ339" i="7"/>
  <c r="AQ340" i="7"/>
  <c r="AQ341" i="7"/>
  <c r="AQ342" i="7"/>
  <c r="AQ343" i="7"/>
  <c r="AQ344" i="7"/>
  <c r="AQ345" i="7"/>
  <c r="AQ346" i="7"/>
  <c r="AQ347" i="7"/>
  <c r="AQ348" i="7"/>
  <c r="AQ349" i="7"/>
  <c r="AQ350" i="7"/>
  <c r="AQ351" i="7"/>
  <c r="AQ352" i="7"/>
  <c r="AQ353" i="7"/>
  <c r="AQ354" i="7"/>
  <c r="AQ355" i="7"/>
  <c r="AQ356" i="7"/>
  <c r="AQ357" i="7"/>
  <c r="AQ358" i="7"/>
  <c r="AQ359" i="7"/>
  <c r="AQ360" i="7"/>
  <c r="AQ361" i="7"/>
  <c r="AQ362" i="7"/>
  <c r="AQ363" i="7"/>
  <c r="AQ364" i="7"/>
  <c r="AQ365" i="7"/>
  <c r="AQ366" i="7"/>
  <c r="AQ367" i="7"/>
  <c r="AQ368" i="7"/>
  <c r="AQ369" i="7"/>
  <c r="AQ370" i="7"/>
  <c r="AQ371" i="7"/>
  <c r="AQ372" i="7"/>
  <c r="AQ373" i="7"/>
  <c r="AQ374" i="7"/>
  <c r="AQ375" i="7"/>
  <c r="AQ376" i="7"/>
  <c r="AQ377" i="7"/>
  <c r="AQ378" i="7"/>
  <c r="AQ379" i="7"/>
  <c r="AQ380" i="7"/>
  <c r="AQ381" i="7"/>
  <c r="AQ382" i="7"/>
  <c r="AQ383" i="7"/>
  <c r="AQ384" i="7"/>
  <c r="AQ385" i="7"/>
  <c r="AQ386" i="7"/>
  <c r="AQ387" i="7"/>
  <c r="AQ388" i="7"/>
  <c r="AQ389" i="7"/>
  <c r="AQ390" i="7"/>
  <c r="AQ391" i="7"/>
  <c r="AQ392" i="7"/>
  <c r="AQ393" i="7"/>
  <c r="AQ394" i="7"/>
  <c r="AQ395" i="7"/>
  <c r="AQ396" i="7"/>
  <c r="AQ397" i="7"/>
  <c r="AQ398" i="7"/>
  <c r="AQ399" i="7"/>
  <c r="AQ400" i="7"/>
  <c r="AQ401" i="7"/>
  <c r="AQ402" i="7"/>
  <c r="AQ403" i="7"/>
  <c r="AQ404" i="7"/>
  <c r="AQ405" i="7"/>
  <c r="AQ406" i="7"/>
  <c r="AQ407" i="7"/>
  <c r="AQ408" i="7"/>
  <c r="AQ409" i="7"/>
  <c r="AQ410" i="7"/>
  <c r="AQ411" i="7"/>
  <c r="AQ412" i="7"/>
  <c r="AQ413" i="7"/>
  <c r="AQ414" i="7"/>
  <c r="AQ415" i="7"/>
  <c r="AQ416" i="7"/>
  <c r="AQ417" i="7"/>
  <c r="AQ418" i="7"/>
  <c r="AQ419" i="7"/>
  <c r="AQ420" i="7"/>
  <c r="AQ421" i="7"/>
  <c r="AQ422" i="7"/>
  <c r="AQ423" i="7"/>
  <c r="AQ424" i="7"/>
  <c r="AQ425" i="7"/>
  <c r="AQ426" i="7"/>
  <c r="AQ427" i="7"/>
  <c r="AQ428" i="7"/>
  <c r="AQ429" i="7"/>
  <c r="AQ430" i="7"/>
  <c r="AQ431" i="7"/>
  <c r="AQ432" i="7"/>
  <c r="AQ433" i="7"/>
  <c r="AQ434" i="7"/>
  <c r="AQ435" i="7"/>
  <c r="AQ436" i="7"/>
  <c r="AQ437" i="7"/>
  <c r="AQ438" i="7"/>
  <c r="AQ439" i="7"/>
  <c r="AQ440" i="7"/>
  <c r="AQ441" i="7"/>
  <c r="AQ442" i="7"/>
  <c r="AQ443" i="7"/>
  <c r="AQ444" i="7"/>
  <c r="AQ445" i="7"/>
  <c r="AQ446" i="7"/>
  <c r="AQ447" i="7"/>
  <c r="AQ448" i="7"/>
  <c r="AQ449" i="7"/>
  <c r="AQ450" i="7"/>
  <c r="AQ451" i="7"/>
  <c r="AQ452" i="7"/>
  <c r="AQ453" i="7"/>
  <c r="AQ454" i="7"/>
  <c r="AQ455" i="7"/>
  <c r="AQ456" i="7"/>
  <c r="AQ457" i="7"/>
  <c r="AQ458" i="7"/>
  <c r="AQ459" i="7"/>
  <c r="AQ460" i="7"/>
  <c r="AQ461" i="7"/>
  <c r="AQ462" i="7"/>
  <c r="AQ463" i="7"/>
  <c r="AQ464" i="7"/>
  <c r="AQ465" i="7"/>
  <c r="AQ466" i="7"/>
  <c r="AQ467" i="7"/>
  <c r="AQ468" i="7"/>
  <c r="AQ469" i="7"/>
  <c r="AQ470" i="7"/>
  <c r="AQ471" i="7"/>
  <c r="AQ472" i="7"/>
  <c r="AQ473" i="7"/>
  <c r="AQ474" i="7"/>
  <c r="AQ475" i="7"/>
  <c r="AQ476" i="7"/>
  <c r="AQ477" i="7"/>
  <c r="AQ478" i="7"/>
  <c r="AQ479" i="7"/>
  <c r="AQ480" i="7"/>
  <c r="AQ481" i="7"/>
  <c r="AQ482" i="7"/>
  <c r="AQ483" i="7"/>
  <c r="AQ484" i="7"/>
  <c r="AQ485" i="7"/>
  <c r="AQ486" i="7"/>
  <c r="AQ487" i="7"/>
  <c r="AQ488" i="7"/>
  <c r="AQ489" i="7"/>
  <c r="AQ490" i="7"/>
  <c r="AQ491" i="7"/>
  <c r="AQ492" i="7"/>
  <c r="AQ493" i="7"/>
  <c r="AQ494" i="7"/>
  <c r="AQ495" i="7"/>
  <c r="AQ496" i="7"/>
  <c r="AQ497" i="7"/>
  <c r="AQ498" i="7"/>
  <c r="AQ499" i="7"/>
  <c r="AQ500" i="7"/>
  <c r="AQ501" i="7"/>
  <c r="AQ502" i="7"/>
  <c r="AQ503" i="7"/>
  <c r="AQ504" i="7"/>
  <c r="AQ505" i="7"/>
  <c r="AQ506" i="7"/>
  <c r="AQ507" i="7"/>
  <c r="AQ508" i="7"/>
  <c r="AQ509" i="7"/>
  <c r="AQ510" i="7"/>
  <c r="AQ511" i="7"/>
  <c r="AQ512" i="7"/>
  <c r="AQ513" i="7"/>
  <c r="AQ514" i="7"/>
  <c r="AQ515" i="7"/>
  <c r="AQ516" i="7"/>
  <c r="AQ517" i="7"/>
  <c r="AQ518" i="7"/>
  <c r="AQ519" i="7"/>
  <c r="AQ520" i="7"/>
  <c r="AQ521" i="7"/>
  <c r="AQ522" i="7"/>
  <c r="AQ523" i="7"/>
  <c r="AQ524" i="7"/>
  <c r="AQ525" i="7"/>
  <c r="AQ526" i="7"/>
  <c r="AQ527" i="7"/>
  <c r="AQ528" i="7"/>
  <c r="AQ529" i="7"/>
  <c r="AQ530" i="7"/>
  <c r="AQ531" i="7"/>
  <c r="AQ532" i="7"/>
  <c r="AQ533" i="7"/>
  <c r="AQ534" i="7"/>
  <c r="AQ535" i="7"/>
  <c r="AQ536" i="7"/>
  <c r="AQ537" i="7"/>
  <c r="AQ538" i="7"/>
  <c r="AQ539" i="7"/>
  <c r="AQ540" i="7"/>
  <c r="AQ541" i="7"/>
  <c r="AQ542" i="7"/>
  <c r="AQ543" i="7"/>
  <c r="AQ544" i="7"/>
  <c r="AQ545" i="7"/>
  <c r="AQ546" i="7"/>
  <c r="AQ547" i="7"/>
  <c r="AQ548" i="7"/>
  <c r="AQ549" i="7"/>
  <c r="AQ550" i="7"/>
  <c r="AQ551" i="7"/>
  <c r="AQ552" i="7"/>
  <c r="AQ553" i="7"/>
  <c r="AQ554" i="7"/>
  <c r="AQ555" i="7"/>
  <c r="AQ556" i="7"/>
  <c r="AQ557" i="7"/>
  <c r="AQ558" i="7"/>
  <c r="AQ559" i="7"/>
  <c r="AQ560" i="7"/>
  <c r="AQ561" i="7"/>
  <c r="AQ562" i="7"/>
  <c r="AQ563" i="7"/>
  <c r="AQ564" i="7"/>
  <c r="AQ565" i="7"/>
  <c r="AQ566" i="7"/>
  <c r="AQ567" i="7"/>
  <c r="AQ568" i="7"/>
  <c r="AQ569" i="7"/>
  <c r="AQ570" i="7"/>
  <c r="AQ571" i="7"/>
  <c r="AQ572" i="7"/>
  <c r="AQ573" i="7"/>
  <c r="AQ574" i="7"/>
  <c r="AQ575" i="7"/>
  <c r="AQ576" i="7"/>
  <c r="AQ577" i="7"/>
  <c r="AQ578" i="7"/>
  <c r="AQ579" i="7"/>
  <c r="AQ580" i="7"/>
  <c r="AQ581" i="7"/>
  <c r="AQ582" i="7"/>
  <c r="AQ583" i="7"/>
  <c r="AQ584" i="7"/>
  <c r="AQ585" i="7"/>
  <c r="AQ586" i="7"/>
  <c r="AQ587" i="7"/>
  <c r="AQ588" i="7"/>
  <c r="AQ589" i="7"/>
  <c r="AQ590" i="7"/>
  <c r="AQ591" i="7"/>
  <c r="AQ592" i="7"/>
  <c r="AQ593" i="7"/>
  <c r="AQ594" i="7"/>
  <c r="AQ595" i="7"/>
  <c r="AQ596" i="7"/>
  <c r="AQ597" i="7"/>
  <c r="AQ598" i="7"/>
  <c r="AQ599" i="7"/>
  <c r="AQ600" i="7"/>
  <c r="AQ601" i="7"/>
  <c r="AQ602" i="7"/>
  <c r="AQ603" i="7"/>
  <c r="AQ604" i="7"/>
  <c r="AQ605" i="7"/>
  <c r="AQ606" i="7"/>
  <c r="AQ607" i="7"/>
  <c r="AQ608" i="7"/>
  <c r="AQ609" i="7"/>
  <c r="AQ610" i="7"/>
  <c r="AQ611" i="7"/>
  <c r="AQ612" i="7"/>
  <c r="AQ613" i="7"/>
  <c r="AQ614" i="7"/>
  <c r="AQ615" i="7"/>
  <c r="AQ616" i="7"/>
  <c r="AQ617" i="7"/>
  <c r="AQ618" i="7"/>
  <c r="AQ619" i="7"/>
  <c r="AQ620" i="7"/>
  <c r="AQ621" i="7"/>
  <c r="AQ622" i="7"/>
  <c r="AQ623" i="7"/>
  <c r="AQ624" i="7"/>
  <c r="AQ625" i="7"/>
  <c r="AQ626" i="7"/>
  <c r="AQ627" i="7"/>
  <c r="AQ628" i="7"/>
  <c r="AQ629" i="7"/>
  <c r="AQ630" i="7"/>
  <c r="AQ631" i="7"/>
  <c r="AQ632" i="7"/>
  <c r="AQ633" i="7"/>
  <c r="AQ634" i="7"/>
  <c r="AQ635" i="7"/>
  <c r="AQ636" i="7"/>
  <c r="AQ637" i="7"/>
  <c r="AQ638" i="7"/>
  <c r="AQ639" i="7"/>
  <c r="AQ640" i="7"/>
  <c r="AQ641" i="7"/>
  <c r="AQ642" i="7"/>
  <c r="AQ643" i="7"/>
  <c r="AQ644" i="7"/>
  <c r="AQ645" i="7"/>
  <c r="AQ646" i="7"/>
  <c r="AQ647" i="7"/>
  <c r="AQ648" i="7"/>
  <c r="AQ649" i="7"/>
  <c r="AQ650" i="7"/>
  <c r="AQ651" i="7"/>
  <c r="AQ652" i="7"/>
  <c r="AQ653" i="7"/>
  <c r="AQ654" i="7"/>
  <c r="AQ655" i="7"/>
  <c r="AQ656" i="7"/>
  <c r="AQ657" i="7"/>
  <c r="AQ658" i="7"/>
  <c r="AQ659" i="7"/>
  <c r="AQ660" i="7"/>
  <c r="AQ661" i="7"/>
  <c r="AQ662" i="7"/>
  <c r="AQ663" i="7"/>
  <c r="AQ664" i="7"/>
  <c r="AQ665" i="7"/>
  <c r="AQ666" i="7"/>
  <c r="AQ667" i="7"/>
  <c r="AQ668" i="7"/>
  <c r="AQ669" i="7"/>
  <c r="AQ670" i="7"/>
  <c r="AQ671" i="7"/>
  <c r="AQ672" i="7"/>
  <c r="AQ673" i="7"/>
  <c r="AQ674" i="7"/>
  <c r="AQ675" i="7"/>
  <c r="AQ676" i="7"/>
  <c r="AQ677" i="7"/>
  <c r="AQ678" i="7"/>
  <c r="AQ679" i="7"/>
  <c r="AQ680" i="7"/>
  <c r="AQ681" i="7"/>
  <c r="AQ682" i="7"/>
  <c r="AQ683" i="7"/>
  <c r="AQ684" i="7"/>
  <c r="AQ685" i="7"/>
  <c r="AQ686" i="7"/>
  <c r="AQ687" i="7"/>
  <c r="AQ688" i="7"/>
  <c r="AQ689" i="7"/>
  <c r="AQ690" i="7"/>
  <c r="AQ691" i="7"/>
  <c r="AQ692" i="7"/>
  <c r="AQ693" i="7"/>
  <c r="AQ694" i="7"/>
  <c r="AQ695" i="7"/>
  <c r="AQ696" i="7"/>
  <c r="AQ697" i="7"/>
  <c r="AQ698" i="7"/>
  <c r="AQ699" i="7"/>
  <c r="AQ700" i="7"/>
  <c r="AQ701" i="7"/>
  <c r="AQ702" i="7"/>
  <c r="AQ703" i="7"/>
  <c r="AQ704" i="7"/>
  <c r="AQ705" i="7"/>
  <c r="AQ706" i="7"/>
  <c r="AQ707" i="7"/>
  <c r="AQ708" i="7"/>
  <c r="AQ709" i="7"/>
  <c r="AQ710" i="7"/>
  <c r="AQ711" i="7"/>
  <c r="AQ712" i="7"/>
  <c r="AQ713" i="7"/>
  <c r="AQ714" i="7"/>
  <c r="AQ715" i="7"/>
  <c r="AQ716" i="7"/>
  <c r="AQ717" i="7"/>
  <c r="AQ718" i="7"/>
  <c r="AQ719" i="7"/>
  <c r="AQ720" i="7"/>
  <c r="AQ721" i="7"/>
  <c r="AQ722" i="7"/>
  <c r="AQ723" i="7"/>
  <c r="AQ724" i="7"/>
  <c r="AQ725" i="7"/>
  <c r="AQ726" i="7"/>
  <c r="AQ727" i="7"/>
  <c r="AQ728" i="7"/>
  <c r="AQ729" i="7"/>
  <c r="AQ730" i="7"/>
  <c r="AQ731" i="7"/>
  <c r="AQ732" i="7"/>
  <c r="AQ733" i="7"/>
  <c r="AQ734" i="7"/>
  <c r="AQ735" i="7"/>
  <c r="AQ736" i="7"/>
  <c r="AQ737" i="7"/>
  <c r="AQ738" i="7"/>
  <c r="AQ739" i="7"/>
  <c r="AQ740" i="7"/>
  <c r="AQ741" i="7"/>
  <c r="AQ742" i="7"/>
  <c r="AQ743" i="7"/>
  <c r="AQ744" i="7"/>
  <c r="AQ745" i="7"/>
  <c r="AQ746" i="7"/>
  <c r="AQ747" i="7"/>
  <c r="AQ748" i="7"/>
  <c r="AQ749" i="7"/>
  <c r="AQ750" i="7"/>
  <c r="AQ751" i="7"/>
  <c r="AQ752" i="7"/>
  <c r="AQ753" i="7"/>
  <c r="AQ754" i="7"/>
  <c r="AQ755" i="7"/>
  <c r="AQ756" i="7"/>
  <c r="AQ757" i="7"/>
  <c r="AQ758" i="7"/>
  <c r="AQ759" i="7"/>
  <c r="AQ760" i="7"/>
  <c r="AQ761" i="7"/>
  <c r="AQ762" i="7"/>
  <c r="AQ763" i="7"/>
  <c r="AQ764" i="7"/>
  <c r="AQ765" i="7"/>
  <c r="AQ766" i="7"/>
  <c r="AQ767" i="7"/>
  <c r="AQ768" i="7"/>
  <c r="AQ769" i="7"/>
  <c r="AQ770" i="7"/>
  <c r="AQ771" i="7"/>
  <c r="AQ772" i="7"/>
  <c r="AQ773" i="7"/>
  <c r="AQ774" i="7"/>
  <c r="AQ775" i="7"/>
  <c r="AQ776" i="7"/>
  <c r="AQ777" i="7"/>
  <c r="AQ778" i="7"/>
  <c r="AQ779" i="7"/>
  <c r="AQ780" i="7"/>
  <c r="AQ781" i="7"/>
  <c r="AQ782" i="7"/>
  <c r="AQ783" i="7"/>
  <c r="AQ784" i="7"/>
  <c r="AQ785" i="7"/>
  <c r="AQ786" i="7"/>
  <c r="AQ787" i="7"/>
  <c r="AQ788" i="7"/>
  <c r="AQ789" i="7"/>
  <c r="AQ790" i="7"/>
  <c r="AQ791" i="7"/>
  <c r="AQ792" i="7"/>
  <c r="AQ793" i="7"/>
  <c r="AQ794" i="7"/>
  <c r="AQ795" i="7"/>
  <c r="AQ796" i="7"/>
  <c r="AQ797" i="7"/>
  <c r="AQ798" i="7"/>
  <c r="AQ799" i="7"/>
  <c r="AQ800" i="7"/>
  <c r="AQ801" i="7"/>
  <c r="AQ802" i="7"/>
  <c r="AQ803" i="7"/>
  <c r="AQ804" i="7"/>
  <c r="AQ805" i="7"/>
  <c r="AQ806" i="7"/>
  <c r="AQ807" i="7"/>
  <c r="AQ808" i="7"/>
  <c r="AQ809" i="7"/>
  <c r="AQ810" i="7"/>
  <c r="AQ811" i="7"/>
  <c r="AQ812" i="7"/>
  <c r="AQ813" i="7"/>
  <c r="AQ814" i="7"/>
  <c r="AQ815" i="7"/>
  <c r="AQ816" i="7"/>
  <c r="AQ817" i="7"/>
  <c r="AQ818" i="7"/>
  <c r="AQ819" i="7"/>
  <c r="AQ820" i="7"/>
  <c r="AQ821" i="7"/>
  <c r="AQ822" i="7"/>
  <c r="AQ823" i="7"/>
  <c r="AQ824" i="7"/>
  <c r="AQ825" i="7"/>
  <c r="AQ826" i="7"/>
  <c r="AQ827" i="7"/>
  <c r="AQ828" i="7"/>
  <c r="AQ829" i="7"/>
  <c r="AQ830" i="7"/>
  <c r="AQ831" i="7"/>
  <c r="AQ832" i="7"/>
  <c r="AQ833" i="7"/>
  <c r="AQ834" i="7"/>
  <c r="AQ835" i="7"/>
  <c r="AQ836" i="7"/>
  <c r="AQ837" i="7"/>
  <c r="AQ838" i="7"/>
  <c r="AQ839" i="7"/>
  <c r="AQ840" i="7"/>
  <c r="AQ841" i="7"/>
  <c r="AQ842" i="7"/>
  <c r="AQ843" i="7"/>
  <c r="AQ844" i="7"/>
  <c r="AQ845" i="7"/>
  <c r="AQ846" i="7"/>
  <c r="AQ847" i="7"/>
  <c r="AQ848" i="7"/>
  <c r="AQ849" i="7"/>
  <c r="AQ850" i="7"/>
  <c r="AQ851" i="7"/>
  <c r="AQ852" i="7"/>
  <c r="AQ853" i="7"/>
  <c r="AQ854" i="7"/>
  <c r="AQ855" i="7"/>
  <c r="AQ856" i="7"/>
  <c r="AQ857" i="7"/>
  <c r="AQ858" i="7"/>
  <c r="AQ859" i="7"/>
  <c r="AQ860" i="7"/>
  <c r="AQ861" i="7"/>
  <c r="AQ862" i="7"/>
  <c r="AQ863" i="7"/>
  <c r="AQ864" i="7"/>
  <c r="AQ865" i="7"/>
  <c r="AQ866" i="7"/>
  <c r="AQ867" i="7"/>
  <c r="AQ868" i="7"/>
  <c r="AQ869" i="7"/>
  <c r="AQ870" i="7"/>
  <c r="AQ871" i="7"/>
  <c r="AQ872" i="7"/>
  <c r="AQ873" i="7"/>
  <c r="AQ874" i="7"/>
  <c r="AQ875" i="7"/>
  <c r="AQ876" i="7"/>
  <c r="AQ877" i="7"/>
  <c r="AQ878" i="7"/>
  <c r="AQ879" i="7"/>
  <c r="AQ880" i="7"/>
  <c r="AQ881" i="7"/>
  <c r="AQ882" i="7"/>
  <c r="AQ883" i="7"/>
  <c r="AQ884" i="7"/>
  <c r="AQ885" i="7"/>
  <c r="AQ886" i="7"/>
  <c r="AQ887" i="7"/>
  <c r="AQ888" i="7"/>
  <c r="AQ889" i="7"/>
  <c r="AQ890" i="7"/>
  <c r="AQ891" i="7"/>
  <c r="AQ892" i="7"/>
  <c r="AQ893" i="7"/>
  <c r="AQ894" i="7"/>
  <c r="AQ895" i="7"/>
  <c r="AQ896" i="7"/>
  <c r="AQ897" i="7"/>
  <c r="AQ898" i="7"/>
  <c r="AQ899" i="7"/>
  <c r="AQ900" i="7"/>
  <c r="AQ901" i="7"/>
  <c r="AQ902" i="7"/>
  <c r="AQ903" i="7"/>
  <c r="AQ904" i="7"/>
  <c r="AQ905" i="7"/>
  <c r="AQ906" i="7"/>
  <c r="AQ907" i="7"/>
  <c r="AQ908" i="7"/>
  <c r="AQ909" i="7"/>
  <c r="AQ910" i="7"/>
  <c r="AQ911" i="7"/>
  <c r="AQ912" i="7"/>
  <c r="AQ913" i="7"/>
  <c r="AQ914" i="7"/>
  <c r="AQ915" i="7"/>
  <c r="AQ916" i="7"/>
  <c r="AQ917" i="7"/>
  <c r="AQ918" i="7"/>
  <c r="AQ919" i="7"/>
  <c r="AQ920" i="7"/>
  <c r="AQ921" i="7"/>
  <c r="AQ922" i="7"/>
  <c r="AQ923" i="7"/>
  <c r="AQ924" i="7"/>
  <c r="AQ925" i="7"/>
  <c r="AQ926" i="7"/>
  <c r="AQ927" i="7"/>
  <c r="AQ928" i="7"/>
  <c r="AQ929" i="7"/>
  <c r="AQ930" i="7"/>
  <c r="AQ931" i="7"/>
  <c r="AQ932" i="7"/>
  <c r="AQ933" i="7"/>
  <c r="AQ934" i="7"/>
  <c r="AQ935" i="7"/>
  <c r="AQ936" i="7"/>
  <c r="AQ937" i="7"/>
  <c r="AQ938" i="7"/>
  <c r="AQ939" i="7"/>
  <c r="AQ940" i="7"/>
  <c r="AQ941" i="7"/>
  <c r="AQ942" i="7"/>
  <c r="AQ943" i="7"/>
  <c r="AQ944" i="7"/>
  <c r="AQ945" i="7"/>
  <c r="AQ946" i="7"/>
  <c r="AQ947" i="7"/>
  <c r="AQ948" i="7"/>
  <c r="AQ949" i="7"/>
  <c r="AQ950" i="7"/>
  <c r="AQ951" i="7"/>
  <c r="AQ952" i="7"/>
  <c r="AQ953" i="7"/>
  <c r="AQ954" i="7"/>
  <c r="AQ955" i="7"/>
  <c r="AQ956" i="7"/>
  <c r="AQ957" i="7"/>
  <c r="AQ958" i="7"/>
  <c r="AQ959" i="7"/>
  <c r="AQ960" i="7"/>
  <c r="AQ961" i="7"/>
  <c r="AQ962" i="7"/>
  <c r="AQ963" i="7"/>
  <c r="AQ964" i="7"/>
  <c r="AQ965" i="7"/>
  <c r="AQ966" i="7"/>
  <c r="AQ967" i="7"/>
  <c r="AQ968" i="7"/>
  <c r="AQ969" i="7"/>
  <c r="AQ970" i="7"/>
  <c r="AQ971" i="7"/>
  <c r="AQ972" i="7"/>
  <c r="AQ973" i="7"/>
  <c r="AQ974" i="7"/>
  <c r="AQ975" i="7"/>
  <c r="AQ976" i="7"/>
  <c r="AQ977" i="7"/>
  <c r="AQ978" i="7"/>
  <c r="AQ979" i="7"/>
  <c r="AQ980" i="7"/>
  <c r="AQ981" i="7"/>
  <c r="AQ982" i="7"/>
  <c r="AQ983" i="7"/>
  <c r="AQ984" i="7"/>
  <c r="AQ985" i="7"/>
  <c r="AQ986" i="7"/>
  <c r="AQ987" i="7"/>
  <c r="AQ988" i="7"/>
  <c r="AQ989" i="7"/>
  <c r="AQ990" i="7"/>
  <c r="AQ991" i="7"/>
  <c r="AQ992" i="7"/>
  <c r="AQ993" i="7"/>
  <c r="AQ994" i="7"/>
  <c r="AQ995" i="7"/>
  <c r="AQ996" i="7"/>
  <c r="AQ997" i="7"/>
  <c r="AQ998" i="7"/>
  <c r="AQ999" i="7"/>
  <c r="AQ1000" i="7"/>
  <c r="AQ1001" i="7"/>
  <c r="AQ1002" i="7"/>
  <c r="AQ1003" i="7"/>
  <c r="AQ1004" i="7"/>
  <c r="AQ1005" i="7"/>
  <c r="AQ1006" i="7"/>
  <c r="AQ1007" i="7"/>
  <c r="AQ1008" i="7"/>
  <c r="AQ1009" i="7"/>
  <c r="AQ1010" i="7"/>
  <c r="AQ1011" i="7"/>
  <c r="AQ1012" i="7"/>
  <c r="AQ1013" i="7"/>
  <c r="AQ1014" i="7"/>
  <c r="AQ1015" i="7"/>
  <c r="AQ1016" i="7"/>
  <c r="AQ1017" i="7"/>
  <c r="AQ1018" i="7"/>
  <c r="AQ1019" i="7"/>
  <c r="AQ1020" i="7"/>
  <c r="AQ1021" i="7"/>
  <c r="AQ1022" i="7"/>
  <c r="AQ1023" i="7"/>
  <c r="AQ1024" i="7"/>
  <c r="AQ1025" i="7"/>
  <c r="AQ1026" i="7"/>
  <c r="AQ1027" i="7"/>
  <c r="AQ1028" i="7"/>
  <c r="AQ1029" i="7"/>
  <c r="AQ1030" i="7"/>
  <c r="AQ1031" i="7"/>
  <c r="AQ1032" i="7"/>
  <c r="AQ1033" i="7"/>
  <c r="AQ1034" i="7"/>
  <c r="AQ35" i="7"/>
  <c r="AE36" i="8"/>
  <c r="AE37" i="8"/>
  <c r="AE38" i="8"/>
  <c r="AE39" i="8"/>
  <c r="AE40" i="8"/>
  <c r="AE41" i="8"/>
  <c r="AE42" i="8"/>
  <c r="AE43" i="8"/>
  <c r="AE44" i="8"/>
  <c r="AE45" i="8"/>
  <c r="AE46" i="8"/>
  <c r="AE47" i="8"/>
  <c r="AE48" i="8"/>
  <c r="AE49" i="8"/>
  <c r="AE50" i="8"/>
  <c r="AE51" i="8"/>
  <c r="AE52" i="8"/>
  <c r="AE53" i="8"/>
  <c r="AE54" i="8"/>
  <c r="AE55" i="8"/>
  <c r="AE56" i="8"/>
  <c r="AE57" i="8"/>
  <c r="AE58" i="8"/>
  <c r="AE59" i="8"/>
  <c r="AE60" i="8"/>
  <c r="AE61" i="8"/>
  <c r="AE62" i="8"/>
  <c r="AE63" i="8"/>
  <c r="AE64" i="8"/>
  <c r="AE65" i="8"/>
  <c r="AE66" i="8"/>
  <c r="AE67" i="8"/>
  <c r="AE68" i="8"/>
  <c r="AE69" i="8"/>
  <c r="AE70" i="8"/>
  <c r="AE71" i="8"/>
  <c r="AE72" i="8"/>
  <c r="AE73" i="8"/>
  <c r="AE74" i="8"/>
  <c r="AE75" i="8"/>
  <c r="AE76" i="8"/>
  <c r="AE77" i="8"/>
  <c r="AE78" i="8"/>
  <c r="AE79" i="8"/>
  <c r="AE80" i="8"/>
  <c r="AE81" i="8"/>
  <c r="AE82" i="8"/>
  <c r="AE83" i="8"/>
  <c r="AE84" i="8"/>
  <c r="AE85" i="8"/>
  <c r="AE86" i="8"/>
  <c r="AE87" i="8"/>
  <c r="AE88" i="8"/>
  <c r="AE89" i="8"/>
  <c r="AE90" i="8"/>
  <c r="AE91" i="8"/>
  <c r="AE92" i="8"/>
  <c r="AE93" i="8"/>
  <c r="AE94" i="8"/>
  <c r="AE95" i="8"/>
  <c r="AE96" i="8"/>
  <c r="AE97" i="8"/>
  <c r="AE98" i="8"/>
  <c r="AE99" i="8"/>
  <c r="AE100" i="8"/>
  <c r="AE101" i="8"/>
  <c r="AE102" i="8"/>
  <c r="AE103" i="8"/>
  <c r="AE104" i="8"/>
  <c r="AE105" i="8"/>
  <c r="AE106" i="8"/>
  <c r="AE107" i="8"/>
  <c r="AE108" i="8"/>
  <c r="AE109" i="8"/>
  <c r="AE110" i="8"/>
  <c r="AE111" i="8"/>
  <c r="AE112" i="8"/>
  <c r="AE113" i="8"/>
  <c r="AE114" i="8"/>
  <c r="AE115" i="8"/>
  <c r="AE116" i="8"/>
  <c r="AE117" i="8"/>
  <c r="AE118" i="8"/>
  <c r="AE119" i="8"/>
  <c r="AE120" i="8"/>
  <c r="AE121" i="8"/>
  <c r="AE122" i="8"/>
  <c r="AE123" i="8"/>
  <c r="AE124" i="8"/>
  <c r="AE125" i="8"/>
  <c r="AE126" i="8"/>
  <c r="AE127" i="8"/>
  <c r="AE128" i="8"/>
  <c r="AE129" i="8"/>
  <c r="AE130" i="8"/>
  <c r="AE131" i="8"/>
  <c r="AE132" i="8"/>
  <c r="AE133" i="8"/>
  <c r="AE134" i="8"/>
  <c r="AE135" i="8"/>
  <c r="AE136" i="8"/>
  <c r="AE137" i="8"/>
  <c r="AE138" i="8"/>
  <c r="AE139" i="8"/>
  <c r="AE140" i="8"/>
  <c r="AE141" i="8"/>
  <c r="AE142" i="8"/>
  <c r="AE143" i="8"/>
  <c r="AE144" i="8"/>
  <c r="AE145" i="8"/>
  <c r="AE146" i="8"/>
  <c r="AE147" i="8"/>
  <c r="AE148" i="8"/>
  <c r="AE149" i="8"/>
  <c r="AE150" i="8"/>
  <c r="AE151" i="8"/>
  <c r="AE152" i="8"/>
  <c r="AE153" i="8"/>
  <c r="AE154" i="8"/>
  <c r="AE155" i="8"/>
  <c r="AE156" i="8"/>
  <c r="AE157" i="8"/>
  <c r="AE158" i="8"/>
  <c r="AE159" i="8"/>
  <c r="AE160" i="8"/>
  <c r="AE161" i="8"/>
  <c r="AE162" i="8"/>
  <c r="AE163" i="8"/>
  <c r="AE164" i="8"/>
  <c r="AE165" i="8"/>
  <c r="AE166" i="8"/>
  <c r="AE167" i="8"/>
  <c r="AE168" i="8"/>
  <c r="AE169" i="8"/>
  <c r="AE170" i="8"/>
  <c r="AE171" i="8"/>
  <c r="AE172" i="8"/>
  <c r="AE173" i="8"/>
  <c r="AE174" i="8"/>
  <c r="AE175" i="8"/>
  <c r="AE176" i="8"/>
  <c r="AE177" i="8"/>
  <c r="AE178" i="8"/>
  <c r="AE179" i="8"/>
  <c r="AE180" i="8"/>
  <c r="AE181" i="8"/>
  <c r="AE182" i="8"/>
  <c r="AE183" i="8"/>
  <c r="AE184" i="8"/>
  <c r="AE185" i="8"/>
  <c r="AE186" i="8"/>
  <c r="AE187" i="8"/>
  <c r="AE188" i="8"/>
  <c r="AE189" i="8"/>
  <c r="AE190" i="8"/>
  <c r="AE191" i="8"/>
  <c r="AE192" i="8"/>
  <c r="AE193" i="8"/>
  <c r="AE194" i="8"/>
  <c r="AE195" i="8"/>
  <c r="AE196" i="8"/>
  <c r="AE197" i="8"/>
  <c r="AE198" i="8"/>
  <c r="AE199" i="8"/>
  <c r="AE200" i="8"/>
  <c r="AE201" i="8"/>
  <c r="AE202" i="8"/>
  <c r="AE203" i="8"/>
  <c r="AE204" i="8"/>
  <c r="AE205" i="8"/>
  <c r="AE206" i="8"/>
  <c r="AE207" i="8"/>
  <c r="AE208" i="8"/>
  <c r="AE209" i="8"/>
  <c r="AE210" i="8"/>
  <c r="AE211" i="8"/>
  <c r="AE212" i="8"/>
  <c r="AE213" i="8"/>
  <c r="AE214" i="8"/>
  <c r="AE215" i="8"/>
  <c r="AE216" i="8"/>
  <c r="AE217" i="8"/>
  <c r="AE218" i="8"/>
  <c r="AE219" i="8"/>
  <c r="AE220" i="8"/>
  <c r="AE221" i="8"/>
  <c r="AE222" i="8"/>
  <c r="AE223" i="8"/>
  <c r="AE224" i="8"/>
  <c r="AE225" i="8"/>
  <c r="AE226" i="8"/>
  <c r="AE227" i="8"/>
  <c r="AE228" i="8"/>
  <c r="AE229" i="8"/>
  <c r="AE230" i="8"/>
  <c r="AE231" i="8"/>
  <c r="AE232" i="8"/>
  <c r="AE233" i="8"/>
  <c r="AE234" i="8"/>
  <c r="AE235" i="8"/>
  <c r="AE236" i="8"/>
  <c r="AE237" i="8"/>
  <c r="AE238" i="8"/>
  <c r="AE239" i="8"/>
  <c r="AE240" i="8"/>
  <c r="AE241" i="8"/>
  <c r="AE242" i="8"/>
  <c r="AE243" i="8"/>
  <c r="AE244" i="8"/>
  <c r="AE245" i="8"/>
  <c r="AE246" i="8"/>
  <c r="AE247" i="8"/>
  <c r="AE248" i="8"/>
  <c r="AE249" i="8"/>
  <c r="AE250" i="8"/>
  <c r="AE251" i="8"/>
  <c r="AE252" i="8"/>
  <c r="AE253" i="8"/>
  <c r="AE254" i="8"/>
  <c r="AE255" i="8"/>
  <c r="AE256" i="8"/>
  <c r="AE257" i="8"/>
  <c r="AE258" i="8"/>
  <c r="AE259" i="8"/>
  <c r="AE260" i="8"/>
  <c r="AE261" i="8"/>
  <c r="AE262" i="8"/>
  <c r="AE263" i="8"/>
  <c r="AE264" i="8"/>
  <c r="AE265" i="8"/>
  <c r="AE266" i="8"/>
  <c r="AE267" i="8"/>
  <c r="AE268" i="8"/>
  <c r="AE269" i="8"/>
  <c r="AE270" i="8"/>
  <c r="AE271" i="8"/>
  <c r="AE272" i="8"/>
  <c r="AE273" i="8"/>
  <c r="AE274" i="8"/>
  <c r="AE275" i="8"/>
  <c r="AE276" i="8"/>
  <c r="AE277" i="8"/>
  <c r="AE278" i="8"/>
  <c r="AE279" i="8"/>
  <c r="AE280" i="8"/>
  <c r="AE281" i="8"/>
  <c r="AE282" i="8"/>
  <c r="AE283" i="8"/>
  <c r="AE284" i="8"/>
  <c r="AE285" i="8"/>
  <c r="AE286" i="8"/>
  <c r="AE287" i="8"/>
  <c r="AE288" i="8"/>
  <c r="AE289" i="8"/>
  <c r="AE290" i="8"/>
  <c r="AE291" i="8"/>
  <c r="AE292" i="8"/>
  <c r="AE293" i="8"/>
  <c r="AE294" i="8"/>
  <c r="AE295" i="8"/>
  <c r="AE296" i="8"/>
  <c r="AE297" i="8"/>
  <c r="AE298" i="8"/>
  <c r="AE299" i="8"/>
  <c r="AE300" i="8"/>
  <c r="AE301" i="8"/>
  <c r="AE302" i="8"/>
  <c r="AE303" i="8"/>
  <c r="AE304" i="8"/>
  <c r="AE305" i="8"/>
  <c r="AE306" i="8"/>
  <c r="AE307" i="8"/>
  <c r="AE308" i="8"/>
  <c r="AE309" i="8"/>
  <c r="AE310" i="8"/>
  <c r="AE311" i="8"/>
  <c r="AE312" i="8"/>
  <c r="AE313" i="8"/>
  <c r="AE314" i="8"/>
  <c r="AE315" i="8"/>
  <c r="AE316" i="8"/>
  <c r="AE317" i="8"/>
  <c r="AE318" i="8"/>
  <c r="AE319" i="8"/>
  <c r="AE320" i="8"/>
  <c r="AE321" i="8"/>
  <c r="AE322" i="8"/>
  <c r="AE323" i="8"/>
  <c r="AE324" i="8"/>
  <c r="AE325" i="8"/>
  <c r="AE326" i="8"/>
  <c r="AE327" i="8"/>
  <c r="AE328" i="8"/>
  <c r="AE329" i="8"/>
  <c r="AE330" i="8"/>
  <c r="AE331" i="8"/>
  <c r="AE332" i="8"/>
  <c r="AE333" i="8"/>
  <c r="AE334" i="8"/>
  <c r="AE335" i="8"/>
  <c r="AE336" i="8"/>
  <c r="AE337" i="8"/>
  <c r="AE338" i="8"/>
  <c r="AE339" i="8"/>
  <c r="AE340" i="8"/>
  <c r="AE341" i="8"/>
  <c r="AE342" i="8"/>
  <c r="AE343" i="8"/>
  <c r="AE344" i="8"/>
  <c r="AE345" i="8"/>
  <c r="AE346" i="8"/>
  <c r="AE347" i="8"/>
  <c r="AE348" i="8"/>
  <c r="AE349" i="8"/>
  <c r="AE350" i="8"/>
  <c r="AE351" i="8"/>
  <c r="AE352" i="8"/>
  <c r="AE353" i="8"/>
  <c r="AE354" i="8"/>
  <c r="AE355" i="8"/>
  <c r="AE356" i="8"/>
  <c r="AE357" i="8"/>
  <c r="AE358" i="8"/>
  <c r="AE359" i="8"/>
  <c r="AE360" i="8"/>
  <c r="AE361" i="8"/>
  <c r="AE362" i="8"/>
  <c r="AE363" i="8"/>
  <c r="AE364" i="8"/>
  <c r="AE365" i="8"/>
  <c r="AE366" i="8"/>
  <c r="AE367" i="8"/>
  <c r="AE368" i="8"/>
  <c r="AE369" i="8"/>
  <c r="AE370" i="8"/>
  <c r="AE371" i="8"/>
  <c r="AE372" i="8"/>
  <c r="AE373" i="8"/>
  <c r="AE374" i="8"/>
  <c r="AE375" i="8"/>
  <c r="AE376" i="8"/>
  <c r="AE377" i="8"/>
  <c r="AE378" i="8"/>
  <c r="AE379" i="8"/>
  <c r="AE380" i="8"/>
  <c r="AE381" i="8"/>
  <c r="AE382" i="8"/>
  <c r="AE383" i="8"/>
  <c r="AE384" i="8"/>
  <c r="AE385" i="8"/>
  <c r="AE386" i="8"/>
  <c r="AE387" i="8"/>
  <c r="AE388" i="8"/>
  <c r="AE389" i="8"/>
  <c r="AE390" i="8"/>
  <c r="AE391" i="8"/>
  <c r="AE392" i="8"/>
  <c r="AE393" i="8"/>
  <c r="AE394" i="8"/>
  <c r="AE395" i="8"/>
  <c r="AE396" i="8"/>
  <c r="AE397" i="8"/>
  <c r="AE398" i="8"/>
  <c r="AE399" i="8"/>
  <c r="AE400" i="8"/>
  <c r="AE401" i="8"/>
  <c r="AE402" i="8"/>
  <c r="AE403" i="8"/>
  <c r="AE404" i="8"/>
  <c r="AE405" i="8"/>
  <c r="AE406" i="8"/>
  <c r="AE407" i="8"/>
  <c r="AE408" i="8"/>
  <c r="AE409" i="8"/>
  <c r="AE410" i="8"/>
  <c r="AE411" i="8"/>
  <c r="AE412" i="8"/>
  <c r="AE413" i="8"/>
  <c r="AE414" i="8"/>
  <c r="AE415" i="8"/>
  <c r="AE416" i="8"/>
  <c r="AE417" i="8"/>
  <c r="AE418" i="8"/>
  <c r="AE419" i="8"/>
  <c r="AE420" i="8"/>
  <c r="AE421" i="8"/>
  <c r="AE422" i="8"/>
  <c r="AE423" i="8"/>
  <c r="AE424" i="8"/>
  <c r="AE425" i="8"/>
  <c r="AE426" i="8"/>
  <c r="AE427" i="8"/>
  <c r="AE428" i="8"/>
  <c r="AE429" i="8"/>
  <c r="AE430" i="8"/>
  <c r="AE431" i="8"/>
  <c r="AE432" i="8"/>
  <c r="AE433" i="8"/>
  <c r="AE434" i="8"/>
  <c r="AE435" i="8"/>
  <c r="AE436" i="8"/>
  <c r="AE437" i="8"/>
  <c r="AE438" i="8"/>
  <c r="AE439" i="8"/>
  <c r="AE440" i="8"/>
  <c r="AE441" i="8"/>
  <c r="AE442" i="8"/>
  <c r="AE443" i="8"/>
  <c r="AE444" i="8"/>
  <c r="AE445" i="8"/>
  <c r="AE446" i="8"/>
  <c r="AE447" i="8"/>
  <c r="AE448" i="8"/>
  <c r="AE449" i="8"/>
  <c r="AE450" i="8"/>
  <c r="AE451" i="8"/>
  <c r="AE452" i="8"/>
  <c r="AE453" i="8"/>
  <c r="AE454" i="8"/>
  <c r="AE455" i="8"/>
  <c r="AE456" i="8"/>
  <c r="AE457" i="8"/>
  <c r="AE458" i="8"/>
  <c r="AE459" i="8"/>
  <c r="AE460" i="8"/>
  <c r="AE461" i="8"/>
  <c r="AE462" i="8"/>
  <c r="AE463" i="8"/>
  <c r="AE464" i="8"/>
  <c r="AE465" i="8"/>
  <c r="AE466" i="8"/>
  <c r="AE467" i="8"/>
  <c r="AE468" i="8"/>
  <c r="AE469" i="8"/>
  <c r="AE470" i="8"/>
  <c r="AE471" i="8"/>
  <c r="AE472" i="8"/>
  <c r="AE473" i="8"/>
  <c r="AE474" i="8"/>
  <c r="AE475" i="8"/>
  <c r="AE476" i="8"/>
  <c r="AE477" i="8"/>
  <c r="AE478" i="8"/>
  <c r="AE479" i="8"/>
  <c r="AE480" i="8"/>
  <c r="AE481" i="8"/>
  <c r="AE482" i="8"/>
  <c r="AE483" i="8"/>
  <c r="AE484" i="8"/>
  <c r="AE485" i="8"/>
  <c r="AE486" i="8"/>
  <c r="AE487" i="8"/>
  <c r="AE488" i="8"/>
  <c r="AE489" i="8"/>
  <c r="AE490" i="8"/>
  <c r="AE491" i="8"/>
  <c r="AE492" i="8"/>
  <c r="AE493" i="8"/>
  <c r="AE494" i="8"/>
  <c r="AE495" i="8"/>
  <c r="AE496" i="8"/>
  <c r="AE497" i="8"/>
  <c r="AE498" i="8"/>
  <c r="AE499" i="8"/>
  <c r="AE500" i="8"/>
  <c r="AE501" i="8"/>
  <c r="AE502" i="8"/>
  <c r="AE503" i="8"/>
  <c r="AE504" i="8"/>
  <c r="AE505" i="8"/>
  <c r="AE506" i="8"/>
  <c r="AE507" i="8"/>
  <c r="AE508" i="8"/>
  <c r="AE509" i="8"/>
  <c r="AE510" i="8"/>
  <c r="AE511" i="8"/>
  <c r="AE512" i="8"/>
  <c r="AE513" i="8"/>
  <c r="AE514" i="8"/>
  <c r="AE515" i="8"/>
  <c r="AE516" i="8"/>
  <c r="AE517" i="8"/>
  <c r="AE518" i="8"/>
  <c r="AE519" i="8"/>
  <c r="AE520" i="8"/>
  <c r="AE521" i="8"/>
  <c r="AE522" i="8"/>
  <c r="AE523" i="8"/>
  <c r="AE524" i="8"/>
  <c r="AE525" i="8"/>
  <c r="AE526" i="8"/>
  <c r="AE527" i="8"/>
  <c r="AE528" i="8"/>
  <c r="AE529" i="8"/>
  <c r="AE530" i="8"/>
  <c r="AE531" i="8"/>
  <c r="AE532" i="8"/>
  <c r="AE533" i="8"/>
  <c r="AE534" i="8"/>
  <c r="AE535" i="8"/>
  <c r="AE536" i="8"/>
  <c r="AE537" i="8"/>
  <c r="AE538" i="8"/>
  <c r="AE539" i="8"/>
  <c r="AE540" i="8"/>
  <c r="AE541" i="8"/>
  <c r="AE542" i="8"/>
  <c r="AE543" i="8"/>
  <c r="AE544" i="8"/>
  <c r="AE545" i="8"/>
  <c r="AE546" i="8"/>
  <c r="AE547" i="8"/>
  <c r="AE548" i="8"/>
  <c r="AE549" i="8"/>
  <c r="AE550" i="8"/>
  <c r="AE551" i="8"/>
  <c r="AE552" i="8"/>
  <c r="AE553" i="8"/>
  <c r="AE554" i="8"/>
  <c r="AE555" i="8"/>
  <c r="AE556" i="8"/>
  <c r="AE557" i="8"/>
  <c r="AE558" i="8"/>
  <c r="AE559" i="8"/>
  <c r="AE560" i="8"/>
  <c r="AE561" i="8"/>
  <c r="AE562" i="8"/>
  <c r="AE563" i="8"/>
  <c r="AE564" i="8"/>
  <c r="AE565" i="8"/>
  <c r="AE566" i="8"/>
  <c r="AE567" i="8"/>
  <c r="AE568" i="8"/>
  <c r="AE569" i="8"/>
  <c r="AE570" i="8"/>
  <c r="AE571" i="8"/>
  <c r="AE572" i="8"/>
  <c r="AE573" i="8"/>
  <c r="AE574" i="8"/>
  <c r="AE575" i="8"/>
  <c r="AE576" i="8"/>
  <c r="AE577" i="8"/>
  <c r="AE578" i="8"/>
  <c r="AE579" i="8"/>
  <c r="AE580" i="8"/>
  <c r="AE581" i="8"/>
  <c r="AE582" i="8"/>
  <c r="AE583" i="8"/>
  <c r="AE584" i="8"/>
  <c r="AE585" i="8"/>
  <c r="AE586" i="8"/>
  <c r="AE587" i="8"/>
  <c r="AE588" i="8"/>
  <c r="AE589" i="8"/>
  <c r="AE590" i="8"/>
  <c r="AE591" i="8"/>
  <c r="AE592" i="8"/>
  <c r="AE593" i="8"/>
  <c r="AE594" i="8"/>
  <c r="AE595" i="8"/>
  <c r="AE596" i="8"/>
  <c r="AE597" i="8"/>
  <c r="AE598" i="8"/>
  <c r="AE599" i="8"/>
  <c r="AE600" i="8"/>
  <c r="AE601" i="8"/>
  <c r="AE602" i="8"/>
  <c r="AE603" i="8"/>
  <c r="AE604" i="8"/>
  <c r="AE605" i="8"/>
  <c r="AE606" i="8"/>
  <c r="AE607" i="8"/>
  <c r="AE608" i="8"/>
  <c r="AE609" i="8"/>
  <c r="AE610" i="8"/>
  <c r="AE611" i="8"/>
  <c r="AE612" i="8"/>
  <c r="AE613" i="8"/>
  <c r="AE614" i="8"/>
  <c r="AE615" i="8"/>
  <c r="AE616" i="8"/>
  <c r="AE617" i="8"/>
  <c r="AE618" i="8"/>
  <c r="AE619" i="8"/>
  <c r="AE620" i="8"/>
  <c r="AE621" i="8"/>
  <c r="AE622" i="8"/>
  <c r="AE623" i="8"/>
  <c r="AE624" i="8"/>
  <c r="AE625" i="8"/>
  <c r="AE626" i="8"/>
  <c r="AE627" i="8"/>
  <c r="AE628" i="8"/>
  <c r="AE629" i="8"/>
  <c r="AE630" i="8"/>
  <c r="AE631" i="8"/>
  <c r="AE632" i="8"/>
  <c r="AE633" i="8"/>
  <c r="AE634" i="8"/>
  <c r="AE635" i="8"/>
  <c r="AE636" i="8"/>
  <c r="AE637" i="8"/>
  <c r="AE638" i="8"/>
  <c r="AE639" i="8"/>
  <c r="AE640" i="8"/>
  <c r="AE641" i="8"/>
  <c r="AE642" i="8"/>
  <c r="AE643" i="8"/>
  <c r="AE644" i="8"/>
  <c r="AE645" i="8"/>
  <c r="AE646" i="8"/>
  <c r="AE647" i="8"/>
  <c r="AE648" i="8"/>
  <c r="AE649" i="8"/>
  <c r="AE650" i="8"/>
  <c r="AE651" i="8"/>
  <c r="AE652" i="8"/>
  <c r="AE653" i="8"/>
  <c r="AE654" i="8"/>
  <c r="AE655" i="8"/>
  <c r="AE656" i="8"/>
  <c r="AE657" i="8"/>
  <c r="AE658" i="8"/>
  <c r="AE659" i="8"/>
  <c r="AE660" i="8"/>
  <c r="AE661" i="8"/>
  <c r="AE662" i="8"/>
  <c r="AE663" i="8"/>
  <c r="AE664" i="8"/>
  <c r="AE665" i="8"/>
  <c r="AE666" i="8"/>
  <c r="AE667" i="8"/>
  <c r="AE668" i="8"/>
  <c r="AE669" i="8"/>
  <c r="AE670" i="8"/>
  <c r="AE671" i="8"/>
  <c r="AE672" i="8"/>
  <c r="AE673" i="8"/>
  <c r="AE674" i="8"/>
  <c r="AE675" i="8"/>
  <c r="AE676" i="8"/>
  <c r="AE677" i="8"/>
  <c r="AE678" i="8"/>
  <c r="AE679" i="8"/>
  <c r="AE680" i="8"/>
  <c r="AE681" i="8"/>
  <c r="AE682" i="8"/>
  <c r="AE683" i="8"/>
  <c r="AE684" i="8"/>
  <c r="AE685" i="8"/>
  <c r="AE686" i="8"/>
  <c r="AE687" i="8"/>
  <c r="AE688" i="8"/>
  <c r="AE689" i="8"/>
  <c r="AE690" i="8"/>
  <c r="AE691" i="8"/>
  <c r="AE692" i="8"/>
  <c r="AE693" i="8"/>
  <c r="AE694" i="8"/>
  <c r="AE695" i="8"/>
  <c r="AE696" i="8"/>
  <c r="AE697" i="8"/>
  <c r="AE698" i="8"/>
  <c r="AE699" i="8"/>
  <c r="AE700" i="8"/>
  <c r="AE701" i="8"/>
  <c r="AE702" i="8"/>
  <c r="AE703" i="8"/>
  <c r="AE704" i="8"/>
  <c r="AE705" i="8"/>
  <c r="AE706" i="8"/>
  <c r="AE707" i="8"/>
  <c r="AE708" i="8"/>
  <c r="AE709" i="8"/>
  <c r="AE710" i="8"/>
  <c r="AE711" i="8"/>
  <c r="AE712" i="8"/>
  <c r="AE713" i="8"/>
  <c r="AE714" i="8"/>
  <c r="AE715" i="8"/>
  <c r="AE716" i="8"/>
  <c r="AE717" i="8"/>
  <c r="AE718" i="8"/>
  <c r="AE719" i="8"/>
  <c r="AE720" i="8"/>
  <c r="AE721" i="8"/>
  <c r="AE722" i="8"/>
  <c r="AE723" i="8"/>
  <c r="AE724" i="8"/>
  <c r="AE725" i="8"/>
  <c r="AE726" i="8"/>
  <c r="AE727" i="8"/>
  <c r="AE728" i="8"/>
  <c r="AE729" i="8"/>
  <c r="AE730" i="8"/>
  <c r="AE731" i="8"/>
  <c r="AE732" i="8"/>
  <c r="AE733" i="8"/>
  <c r="AE734" i="8"/>
  <c r="AE735" i="8"/>
  <c r="AE736" i="8"/>
  <c r="AE737" i="8"/>
  <c r="AE738" i="8"/>
  <c r="AE739" i="8"/>
  <c r="AE740" i="8"/>
  <c r="AE741" i="8"/>
  <c r="AE742" i="8"/>
  <c r="AE743" i="8"/>
  <c r="AE744" i="8"/>
  <c r="AE745" i="8"/>
  <c r="AE746" i="8"/>
  <c r="AE747" i="8"/>
  <c r="AE748" i="8"/>
  <c r="AE749" i="8"/>
  <c r="AE750" i="8"/>
  <c r="AE751" i="8"/>
  <c r="AE752" i="8"/>
  <c r="AE753" i="8"/>
  <c r="AE754" i="8"/>
  <c r="AE755" i="8"/>
  <c r="AE756" i="8"/>
  <c r="AE757" i="8"/>
  <c r="AE758" i="8"/>
  <c r="AE759" i="8"/>
  <c r="AE760" i="8"/>
  <c r="AE761" i="8"/>
  <c r="AE762" i="8"/>
  <c r="AE763" i="8"/>
  <c r="AE764" i="8"/>
  <c r="AE765" i="8"/>
  <c r="AE766" i="8"/>
  <c r="AE767" i="8"/>
  <c r="AE768" i="8"/>
  <c r="AE769" i="8"/>
  <c r="AE770" i="8"/>
  <c r="AE771" i="8"/>
  <c r="AE772" i="8"/>
  <c r="AE773" i="8"/>
  <c r="AE774" i="8"/>
  <c r="AE775" i="8"/>
  <c r="AE776" i="8"/>
  <c r="AE777" i="8"/>
  <c r="AE778" i="8"/>
  <c r="AE779" i="8"/>
  <c r="AE780" i="8"/>
  <c r="AE781" i="8"/>
  <c r="AE782" i="8"/>
  <c r="AE783" i="8"/>
  <c r="AE784" i="8"/>
  <c r="AE785" i="8"/>
  <c r="AE786" i="8"/>
  <c r="AE787" i="8"/>
  <c r="AE788" i="8"/>
  <c r="AE789" i="8"/>
  <c r="AE790" i="8"/>
  <c r="AE791" i="8"/>
  <c r="AE792" i="8"/>
  <c r="AE793" i="8"/>
  <c r="AE794" i="8"/>
  <c r="AE795" i="8"/>
  <c r="AE796" i="8"/>
  <c r="AE797" i="8"/>
  <c r="AE798" i="8"/>
  <c r="AE799" i="8"/>
  <c r="AE800" i="8"/>
  <c r="AE801" i="8"/>
  <c r="AE802" i="8"/>
  <c r="AE803" i="8"/>
  <c r="AE804" i="8"/>
  <c r="AE805" i="8"/>
  <c r="AE806" i="8"/>
  <c r="AE807" i="8"/>
  <c r="AE808" i="8"/>
  <c r="AE809" i="8"/>
  <c r="AE810" i="8"/>
  <c r="AE811" i="8"/>
  <c r="AE812" i="8"/>
  <c r="AE813" i="8"/>
  <c r="AE814" i="8"/>
  <c r="AE815" i="8"/>
  <c r="AE816" i="8"/>
  <c r="AE817" i="8"/>
  <c r="AE818" i="8"/>
  <c r="AE819" i="8"/>
  <c r="AE820" i="8"/>
  <c r="AE821" i="8"/>
  <c r="AE822" i="8"/>
  <c r="AE823" i="8"/>
  <c r="AE824" i="8"/>
  <c r="AE825" i="8"/>
  <c r="AE826" i="8"/>
  <c r="AE827" i="8"/>
  <c r="AE828" i="8"/>
  <c r="AE829" i="8"/>
  <c r="AE830" i="8"/>
  <c r="AE831" i="8"/>
  <c r="AE832" i="8"/>
  <c r="AE833" i="8"/>
  <c r="AE834" i="8"/>
  <c r="AE835" i="8"/>
  <c r="AE836" i="8"/>
  <c r="AE837" i="8"/>
  <c r="AE838" i="8"/>
  <c r="AE839" i="8"/>
  <c r="AE840" i="8"/>
  <c r="AE841" i="8"/>
  <c r="AE842" i="8"/>
  <c r="AE843" i="8"/>
  <c r="AE844" i="8"/>
  <c r="AE845" i="8"/>
  <c r="AE846" i="8"/>
  <c r="AE847" i="8"/>
  <c r="AE848" i="8"/>
  <c r="AE849" i="8"/>
  <c r="AE850" i="8"/>
  <c r="AE851" i="8"/>
  <c r="AE852" i="8"/>
  <c r="AE853" i="8"/>
  <c r="AE854" i="8"/>
  <c r="AE855" i="8"/>
  <c r="AE856" i="8"/>
  <c r="AE857" i="8"/>
  <c r="AE858" i="8"/>
  <c r="AE859" i="8"/>
  <c r="AE860" i="8"/>
  <c r="AE861" i="8"/>
  <c r="AE862" i="8"/>
  <c r="AE863" i="8"/>
  <c r="AE864" i="8"/>
  <c r="AE865" i="8"/>
  <c r="AE866" i="8"/>
  <c r="AE867" i="8"/>
  <c r="AE868" i="8"/>
  <c r="AE869" i="8"/>
  <c r="AE870" i="8"/>
  <c r="AE871" i="8"/>
  <c r="AE872" i="8"/>
  <c r="AE873" i="8"/>
  <c r="AE874" i="8"/>
  <c r="AE875" i="8"/>
  <c r="AE876" i="8"/>
  <c r="AE877" i="8"/>
  <c r="AE878" i="8"/>
  <c r="AE879" i="8"/>
  <c r="AE880" i="8"/>
  <c r="AE881" i="8"/>
  <c r="AE882" i="8"/>
  <c r="AE883" i="8"/>
  <c r="AE884" i="8"/>
  <c r="AE885" i="8"/>
  <c r="AE886" i="8"/>
  <c r="AE887" i="8"/>
  <c r="AE888" i="8"/>
  <c r="AE889" i="8"/>
  <c r="AE890" i="8"/>
  <c r="AE891" i="8"/>
  <c r="AE892" i="8"/>
  <c r="AE893" i="8"/>
  <c r="AE894" i="8"/>
  <c r="AE895" i="8"/>
  <c r="AE896" i="8"/>
  <c r="AE897" i="8"/>
  <c r="AE898" i="8"/>
  <c r="AE899" i="8"/>
  <c r="AE900" i="8"/>
  <c r="AE901" i="8"/>
  <c r="AE902" i="8"/>
  <c r="AE903" i="8"/>
  <c r="AE904" i="8"/>
  <c r="AE905" i="8"/>
  <c r="AE906" i="8"/>
  <c r="AE907" i="8"/>
  <c r="AE908" i="8"/>
  <c r="AE909" i="8"/>
  <c r="AE910" i="8"/>
  <c r="AE911" i="8"/>
  <c r="AE912" i="8"/>
  <c r="AE913" i="8"/>
  <c r="AE914" i="8"/>
  <c r="AE915" i="8"/>
  <c r="AE916" i="8"/>
  <c r="AE917" i="8"/>
  <c r="AE918" i="8"/>
  <c r="AE919" i="8"/>
  <c r="AE920" i="8"/>
  <c r="AE921" i="8"/>
  <c r="AE922" i="8"/>
  <c r="AE923" i="8"/>
  <c r="AE924" i="8"/>
  <c r="AE925" i="8"/>
  <c r="AE926" i="8"/>
  <c r="AE927" i="8"/>
  <c r="AE928" i="8"/>
  <c r="AE929" i="8"/>
  <c r="AE930" i="8"/>
  <c r="AE931" i="8"/>
  <c r="AE932" i="8"/>
  <c r="AE933" i="8"/>
  <c r="AE934" i="8"/>
  <c r="AE935" i="8"/>
  <c r="AE936" i="8"/>
  <c r="AE937" i="8"/>
  <c r="AE938" i="8"/>
  <c r="AE939" i="8"/>
  <c r="AE940" i="8"/>
  <c r="AE941" i="8"/>
  <c r="AE942" i="8"/>
  <c r="AE943" i="8"/>
  <c r="AE944" i="8"/>
  <c r="AE945" i="8"/>
  <c r="AE946" i="8"/>
  <c r="AE947" i="8"/>
  <c r="AE948" i="8"/>
  <c r="AE949" i="8"/>
  <c r="AE950" i="8"/>
  <c r="AE951" i="8"/>
  <c r="AE952" i="8"/>
  <c r="AE953" i="8"/>
  <c r="AE954" i="8"/>
  <c r="AE955" i="8"/>
  <c r="AE956" i="8"/>
  <c r="AE957" i="8"/>
  <c r="AE958" i="8"/>
  <c r="AE959" i="8"/>
  <c r="AE960" i="8"/>
  <c r="AE961" i="8"/>
  <c r="AE962" i="8"/>
  <c r="AE963" i="8"/>
  <c r="AE964" i="8"/>
  <c r="AE965" i="8"/>
  <c r="AE966" i="8"/>
  <c r="AE967" i="8"/>
  <c r="AE968" i="8"/>
  <c r="AE969" i="8"/>
  <c r="AE970" i="8"/>
  <c r="AE971" i="8"/>
  <c r="AE972" i="8"/>
  <c r="AE973" i="8"/>
  <c r="AE974" i="8"/>
  <c r="AE975" i="8"/>
  <c r="AE976" i="8"/>
  <c r="AE977" i="8"/>
  <c r="AE978" i="8"/>
  <c r="AE979" i="8"/>
  <c r="AE980" i="8"/>
  <c r="AE981" i="8"/>
  <c r="AE982" i="8"/>
  <c r="AE983" i="8"/>
  <c r="AE984" i="8"/>
  <c r="AE985" i="8"/>
  <c r="AE986" i="8"/>
  <c r="AE987" i="8"/>
  <c r="AE988" i="8"/>
  <c r="AE989" i="8"/>
  <c r="AE990" i="8"/>
  <c r="AE991" i="8"/>
  <c r="AE992" i="8"/>
  <c r="AE993" i="8"/>
  <c r="AE994" i="8"/>
  <c r="AE995" i="8"/>
  <c r="AE996" i="8"/>
  <c r="AE997" i="8"/>
  <c r="AE998" i="8"/>
  <c r="AE999" i="8"/>
  <c r="AE1000" i="8"/>
  <c r="AE1001" i="8"/>
  <c r="AE1002" i="8"/>
  <c r="AE1003" i="8"/>
  <c r="AE1004" i="8"/>
  <c r="AE1005" i="8"/>
  <c r="AE1006" i="8"/>
  <c r="AE1007" i="8"/>
  <c r="AE1008" i="8"/>
  <c r="AE1009" i="8"/>
  <c r="AE1010" i="8"/>
  <c r="AE1011" i="8"/>
  <c r="AE1012" i="8"/>
  <c r="AE1013" i="8"/>
  <c r="AE1014" i="8"/>
  <c r="AE1015" i="8"/>
  <c r="AE1016" i="8"/>
  <c r="AE1017" i="8"/>
  <c r="AE1018" i="8"/>
  <c r="AE1019" i="8"/>
  <c r="AE1020" i="8"/>
  <c r="AE1021" i="8"/>
  <c r="AE1022" i="8"/>
  <c r="AE1023" i="8"/>
  <c r="AE1024" i="8"/>
  <c r="AE1025" i="8"/>
  <c r="AE1026" i="8"/>
  <c r="AE1027" i="8"/>
  <c r="AE1028" i="8"/>
  <c r="AE1029" i="8"/>
  <c r="AE1030" i="8"/>
  <c r="AE1031" i="8"/>
  <c r="AE1032" i="8"/>
  <c r="AE1033" i="8"/>
  <c r="AE1034" i="8"/>
  <c r="AE35" i="8"/>
  <c r="AS35" i="7" l="1"/>
  <c r="AH464" i="8"/>
  <c r="AG465" i="8"/>
  <c r="AF465" i="8" s="1"/>
  <c r="AH465" i="8"/>
  <c r="AG455" i="8" l="1"/>
  <c r="AF455" i="8" s="1"/>
  <c r="AH455" i="8"/>
  <c r="E162" i="8" l="1"/>
  <c r="AI162" i="8" s="1"/>
  <c r="E446" i="8"/>
  <c r="AI446" i="8" s="1"/>
  <c r="E447" i="8"/>
  <c r="AI447" i="8" s="1"/>
  <c r="E448" i="8"/>
  <c r="AI448" i="8" s="1"/>
  <c r="E449" i="8"/>
  <c r="AI449" i="8" s="1"/>
  <c r="E450" i="8"/>
  <c r="AI450" i="8" s="1"/>
  <c r="E451" i="8"/>
  <c r="AI451" i="8" s="1"/>
  <c r="E452" i="8"/>
  <c r="AI452" i="8" s="1"/>
  <c r="E453" i="8"/>
  <c r="AI453" i="8" s="1"/>
  <c r="E454" i="8"/>
  <c r="AI454" i="8" s="1"/>
  <c r="E455" i="8"/>
  <c r="AI455" i="8" s="1"/>
  <c r="E456" i="8"/>
  <c r="AI456" i="8" s="1"/>
  <c r="E457" i="8"/>
  <c r="AI457" i="8" s="1"/>
  <c r="E458" i="8"/>
  <c r="AI458" i="8" s="1"/>
  <c r="E459" i="8"/>
  <c r="AI459" i="8" s="1"/>
  <c r="E460" i="8"/>
  <c r="AI460" i="8" s="1"/>
  <c r="E461" i="8"/>
  <c r="AI461" i="8" s="1"/>
  <c r="E462" i="8"/>
  <c r="AI462" i="8" s="1"/>
  <c r="E463" i="8"/>
  <c r="AI463" i="8" s="1"/>
  <c r="E464" i="8"/>
  <c r="AI464" i="8" s="1"/>
  <c r="E465" i="8"/>
  <c r="AI465" i="8" s="1"/>
  <c r="E466" i="8"/>
  <c r="AI466" i="8" s="1"/>
  <c r="E467" i="8"/>
  <c r="AI467" i="8" s="1"/>
  <c r="E468" i="8"/>
  <c r="AI468" i="8" s="1"/>
  <c r="E469" i="8"/>
  <c r="AI469" i="8" s="1"/>
  <c r="E470" i="8"/>
  <c r="AI470" i="8" s="1"/>
  <c r="E471" i="8"/>
  <c r="AI471" i="8" s="1"/>
  <c r="E472" i="8"/>
  <c r="AI472" i="8" s="1"/>
  <c r="E473" i="8"/>
  <c r="AI473" i="8" s="1"/>
  <c r="E474" i="8"/>
  <c r="AI474" i="8" s="1"/>
  <c r="E475" i="8"/>
  <c r="AI475" i="8" s="1"/>
  <c r="E476" i="8"/>
  <c r="AI476" i="8" s="1"/>
  <c r="E477" i="8"/>
  <c r="AI477" i="8" s="1"/>
  <c r="E478" i="8"/>
  <c r="AI478" i="8" s="1"/>
  <c r="E479" i="8"/>
  <c r="AI479" i="8" s="1"/>
  <c r="E480" i="8"/>
  <c r="AI480" i="8" s="1"/>
  <c r="E481" i="8"/>
  <c r="AI481" i="8" s="1"/>
  <c r="E482" i="8"/>
  <c r="AI482" i="8" s="1"/>
  <c r="E483" i="8"/>
  <c r="AI483" i="8" s="1"/>
  <c r="E484" i="8"/>
  <c r="AI484" i="8" s="1"/>
  <c r="E485" i="8"/>
  <c r="AI485" i="8" s="1"/>
  <c r="E486" i="8"/>
  <c r="AI486" i="8" s="1"/>
  <c r="E487" i="8"/>
  <c r="AI487" i="8" s="1"/>
  <c r="E488" i="8"/>
  <c r="AI488" i="8" s="1"/>
  <c r="E489" i="8"/>
  <c r="AI489" i="8" s="1"/>
  <c r="E490" i="8"/>
  <c r="AI490" i="8" s="1"/>
  <c r="E491" i="8"/>
  <c r="AI491" i="8" s="1"/>
  <c r="E492" i="8"/>
  <c r="AI492" i="8" s="1"/>
  <c r="E493" i="8"/>
  <c r="AI493" i="8" s="1"/>
  <c r="E494" i="8"/>
  <c r="AI494" i="8" s="1"/>
  <c r="E495" i="8"/>
  <c r="AI495" i="8" s="1"/>
  <c r="E496" i="8"/>
  <c r="AI496" i="8" s="1"/>
  <c r="E497" i="8"/>
  <c r="AI497" i="8" s="1"/>
  <c r="E498" i="8"/>
  <c r="AI498" i="8" s="1"/>
  <c r="E499" i="8"/>
  <c r="AI499" i="8" s="1"/>
  <c r="E500" i="8"/>
  <c r="AI500" i="8" s="1"/>
  <c r="E501" i="8"/>
  <c r="AI501" i="8" s="1"/>
  <c r="E502" i="8"/>
  <c r="AI502" i="8" s="1"/>
  <c r="E503" i="8"/>
  <c r="AI503" i="8" s="1"/>
  <c r="E504" i="8"/>
  <c r="AI504" i="8" s="1"/>
  <c r="E505" i="8"/>
  <c r="AI505" i="8" s="1"/>
  <c r="E506" i="8"/>
  <c r="AI506" i="8" s="1"/>
  <c r="E507" i="8"/>
  <c r="AI507" i="8" s="1"/>
  <c r="E508" i="8"/>
  <c r="AI508" i="8" s="1"/>
  <c r="E509" i="8"/>
  <c r="AI509" i="8" s="1"/>
  <c r="E510" i="8"/>
  <c r="AI510" i="8" s="1"/>
  <c r="E511" i="8"/>
  <c r="AI511" i="8" s="1"/>
  <c r="E512" i="8"/>
  <c r="AI512" i="8" s="1"/>
  <c r="E513" i="8"/>
  <c r="AI513" i="8" s="1"/>
  <c r="E514" i="8"/>
  <c r="AI514" i="8" s="1"/>
  <c r="E515" i="8"/>
  <c r="AI515" i="8" s="1"/>
  <c r="E516" i="8"/>
  <c r="AI516" i="8" s="1"/>
  <c r="E517" i="8"/>
  <c r="AI517" i="8" s="1"/>
  <c r="E518" i="8"/>
  <c r="AI518" i="8" s="1"/>
  <c r="E519" i="8"/>
  <c r="AI519" i="8" s="1"/>
  <c r="E520" i="8"/>
  <c r="AI520" i="8" s="1"/>
  <c r="E521" i="8"/>
  <c r="AI521" i="8" s="1"/>
  <c r="E522" i="8"/>
  <c r="AI522" i="8" s="1"/>
  <c r="E523" i="8"/>
  <c r="AI523" i="8" s="1"/>
  <c r="E524" i="8"/>
  <c r="AI524" i="8" s="1"/>
  <c r="E525" i="8"/>
  <c r="AI525" i="8" s="1"/>
  <c r="E526" i="8"/>
  <c r="AI526" i="8" s="1"/>
  <c r="E527" i="8"/>
  <c r="AI527" i="8" s="1"/>
  <c r="E528" i="8"/>
  <c r="AI528" i="8" s="1"/>
  <c r="E529" i="8"/>
  <c r="AI529" i="8" s="1"/>
  <c r="E530" i="8"/>
  <c r="AI530" i="8" s="1"/>
  <c r="E531" i="8"/>
  <c r="AI531" i="8" s="1"/>
  <c r="E532" i="8"/>
  <c r="AI532" i="8" s="1"/>
  <c r="E533" i="8"/>
  <c r="AI533" i="8" s="1"/>
  <c r="E534" i="8"/>
  <c r="AI534" i="8" s="1"/>
  <c r="E535" i="8"/>
  <c r="AI535" i="8" s="1"/>
  <c r="E536" i="8"/>
  <c r="AI536" i="8" s="1"/>
  <c r="E537" i="8"/>
  <c r="AI537" i="8" s="1"/>
  <c r="E538" i="8"/>
  <c r="AI538" i="8" s="1"/>
  <c r="E539" i="8"/>
  <c r="AI539" i="8" s="1"/>
  <c r="E540" i="8"/>
  <c r="AI540" i="8" s="1"/>
  <c r="E541" i="8"/>
  <c r="AI541" i="8" s="1"/>
  <c r="E542" i="8"/>
  <c r="AI542" i="8" s="1"/>
  <c r="E543" i="8"/>
  <c r="AI543" i="8" s="1"/>
  <c r="E544" i="8"/>
  <c r="AI544" i="8" s="1"/>
  <c r="E545" i="8"/>
  <c r="AI545" i="8" s="1"/>
  <c r="E546" i="8"/>
  <c r="AI546" i="8" s="1"/>
  <c r="E547" i="8"/>
  <c r="AI547" i="8" s="1"/>
  <c r="E548" i="8"/>
  <c r="AI548" i="8" s="1"/>
  <c r="E549" i="8"/>
  <c r="AI549" i="8" s="1"/>
  <c r="E550" i="8"/>
  <c r="AI550" i="8" s="1"/>
  <c r="E551" i="8"/>
  <c r="AI551" i="8" s="1"/>
  <c r="E552" i="8"/>
  <c r="AI552" i="8" s="1"/>
  <c r="E553" i="8"/>
  <c r="AI553" i="8" s="1"/>
  <c r="E554" i="8"/>
  <c r="AI554" i="8" s="1"/>
  <c r="E555" i="8"/>
  <c r="AI555" i="8" s="1"/>
  <c r="E556" i="8"/>
  <c r="AI556" i="8" s="1"/>
  <c r="E557" i="8"/>
  <c r="AI557" i="8" s="1"/>
  <c r="E558" i="8"/>
  <c r="AI558" i="8" s="1"/>
  <c r="E559" i="8"/>
  <c r="AI559" i="8" s="1"/>
  <c r="E560" i="8"/>
  <c r="AI560" i="8" s="1"/>
  <c r="E561" i="8"/>
  <c r="AI561" i="8" s="1"/>
  <c r="E562" i="8"/>
  <c r="AI562" i="8" s="1"/>
  <c r="E563" i="8"/>
  <c r="AI563" i="8" s="1"/>
  <c r="E564" i="8"/>
  <c r="AI564" i="8" s="1"/>
  <c r="E565" i="8"/>
  <c r="AI565" i="8" s="1"/>
  <c r="E566" i="8"/>
  <c r="AI566" i="8" s="1"/>
  <c r="E567" i="8"/>
  <c r="AI567" i="8" s="1"/>
  <c r="E568" i="8"/>
  <c r="AI568" i="8" s="1"/>
  <c r="E569" i="8"/>
  <c r="AI569" i="8" s="1"/>
  <c r="E570" i="8"/>
  <c r="AI570" i="8" s="1"/>
  <c r="E571" i="8"/>
  <c r="AI571" i="8" s="1"/>
  <c r="E572" i="8"/>
  <c r="AI572" i="8" s="1"/>
  <c r="E573" i="8"/>
  <c r="AI573" i="8" s="1"/>
  <c r="E574" i="8"/>
  <c r="AI574" i="8" s="1"/>
  <c r="E575" i="8"/>
  <c r="AI575" i="8" s="1"/>
  <c r="E576" i="8"/>
  <c r="AI576" i="8" s="1"/>
  <c r="E577" i="8"/>
  <c r="AI577" i="8" s="1"/>
  <c r="E578" i="8"/>
  <c r="AI578" i="8" s="1"/>
  <c r="E579" i="8"/>
  <c r="AI579" i="8" s="1"/>
  <c r="E580" i="8"/>
  <c r="AI580" i="8" s="1"/>
  <c r="E581" i="8"/>
  <c r="AI581" i="8" s="1"/>
  <c r="E582" i="8"/>
  <c r="AI582" i="8" s="1"/>
  <c r="E583" i="8"/>
  <c r="AI583" i="8" s="1"/>
  <c r="E584" i="8"/>
  <c r="AI584" i="8" s="1"/>
  <c r="E585" i="8"/>
  <c r="AI585" i="8" s="1"/>
  <c r="E586" i="8"/>
  <c r="AI586" i="8" s="1"/>
  <c r="E587" i="8"/>
  <c r="AI587" i="8" s="1"/>
  <c r="E588" i="8"/>
  <c r="AI588" i="8" s="1"/>
  <c r="E589" i="8"/>
  <c r="AI589" i="8" s="1"/>
  <c r="E590" i="8"/>
  <c r="AI590" i="8" s="1"/>
  <c r="E591" i="8"/>
  <c r="AI591" i="8" s="1"/>
  <c r="E592" i="8"/>
  <c r="AI592" i="8" s="1"/>
  <c r="E593" i="8"/>
  <c r="AI593" i="8" s="1"/>
  <c r="E594" i="8"/>
  <c r="AI594" i="8" s="1"/>
  <c r="E595" i="8"/>
  <c r="AI595" i="8" s="1"/>
  <c r="E596" i="8"/>
  <c r="AI596" i="8" s="1"/>
  <c r="E597" i="8"/>
  <c r="AI597" i="8" s="1"/>
  <c r="E598" i="8"/>
  <c r="AI598" i="8" s="1"/>
  <c r="E599" i="8"/>
  <c r="AI599" i="8" s="1"/>
  <c r="E600" i="8"/>
  <c r="AI600" i="8" s="1"/>
  <c r="E601" i="8"/>
  <c r="AI601" i="8" s="1"/>
  <c r="E602" i="8"/>
  <c r="AI602" i="8" s="1"/>
  <c r="E603" i="8"/>
  <c r="AI603" i="8" s="1"/>
  <c r="E604" i="8"/>
  <c r="AI604" i="8" s="1"/>
  <c r="E605" i="8"/>
  <c r="AI605" i="8" s="1"/>
  <c r="E606" i="8"/>
  <c r="AI606" i="8" s="1"/>
  <c r="E607" i="8"/>
  <c r="AI607" i="8" s="1"/>
  <c r="E608" i="8"/>
  <c r="AI608" i="8" s="1"/>
  <c r="E609" i="8"/>
  <c r="AI609" i="8" s="1"/>
  <c r="E610" i="8"/>
  <c r="AI610" i="8" s="1"/>
  <c r="E611" i="8"/>
  <c r="AI611" i="8" s="1"/>
  <c r="E612" i="8"/>
  <c r="AI612" i="8" s="1"/>
  <c r="E613" i="8"/>
  <c r="AI613" i="8" s="1"/>
  <c r="E614" i="8"/>
  <c r="AI614" i="8" s="1"/>
  <c r="E615" i="8"/>
  <c r="AI615" i="8" s="1"/>
  <c r="E616" i="8"/>
  <c r="AI616" i="8" s="1"/>
  <c r="E617" i="8"/>
  <c r="AI617" i="8" s="1"/>
  <c r="E618" i="8"/>
  <c r="AI618" i="8" s="1"/>
  <c r="E619" i="8"/>
  <c r="AI619" i="8" s="1"/>
  <c r="E620" i="8"/>
  <c r="AI620" i="8" s="1"/>
  <c r="E621" i="8"/>
  <c r="AI621" i="8" s="1"/>
  <c r="E622" i="8"/>
  <c r="AI622" i="8" s="1"/>
  <c r="E623" i="8"/>
  <c r="AI623" i="8" s="1"/>
  <c r="E624" i="8"/>
  <c r="AI624" i="8" s="1"/>
  <c r="E625" i="8"/>
  <c r="AI625" i="8" s="1"/>
  <c r="E626" i="8"/>
  <c r="AI626" i="8" s="1"/>
  <c r="E627" i="8"/>
  <c r="AI627" i="8" s="1"/>
  <c r="E628" i="8"/>
  <c r="AI628" i="8" s="1"/>
  <c r="E629" i="8"/>
  <c r="AI629" i="8" s="1"/>
  <c r="E630" i="8"/>
  <c r="AI630" i="8" s="1"/>
  <c r="E631" i="8"/>
  <c r="AI631" i="8" s="1"/>
  <c r="E632" i="8"/>
  <c r="AI632" i="8" s="1"/>
  <c r="E633" i="8"/>
  <c r="AI633" i="8" s="1"/>
  <c r="E634" i="8"/>
  <c r="AI634" i="8" s="1"/>
  <c r="E635" i="8"/>
  <c r="AI635" i="8" s="1"/>
  <c r="E636" i="8"/>
  <c r="AI636" i="8" s="1"/>
  <c r="E637" i="8"/>
  <c r="AI637" i="8" s="1"/>
  <c r="E638" i="8"/>
  <c r="AI638" i="8" s="1"/>
  <c r="E639" i="8"/>
  <c r="AI639" i="8" s="1"/>
  <c r="E640" i="8"/>
  <c r="AI640" i="8" s="1"/>
  <c r="E641" i="8"/>
  <c r="AI641" i="8" s="1"/>
  <c r="E642" i="8"/>
  <c r="AI642" i="8" s="1"/>
  <c r="E643" i="8"/>
  <c r="AI643" i="8" s="1"/>
  <c r="E644" i="8"/>
  <c r="AI644" i="8" s="1"/>
  <c r="E645" i="8"/>
  <c r="AI645" i="8" s="1"/>
  <c r="E646" i="8"/>
  <c r="AI646" i="8" s="1"/>
  <c r="E647" i="8"/>
  <c r="AI647" i="8" s="1"/>
  <c r="E648" i="8"/>
  <c r="AI648" i="8" s="1"/>
  <c r="E649" i="8"/>
  <c r="AI649" i="8" s="1"/>
  <c r="E650" i="8"/>
  <c r="AI650" i="8" s="1"/>
  <c r="E651" i="8"/>
  <c r="AI651" i="8" s="1"/>
  <c r="E652" i="8"/>
  <c r="AI652" i="8" s="1"/>
  <c r="E653" i="8"/>
  <c r="AI653" i="8" s="1"/>
  <c r="E654" i="8"/>
  <c r="AI654" i="8" s="1"/>
  <c r="E655" i="8"/>
  <c r="AI655" i="8" s="1"/>
  <c r="E656" i="8"/>
  <c r="AI656" i="8" s="1"/>
  <c r="E657" i="8"/>
  <c r="AI657" i="8" s="1"/>
  <c r="E658" i="8"/>
  <c r="AI658" i="8" s="1"/>
  <c r="E659" i="8"/>
  <c r="AI659" i="8" s="1"/>
  <c r="E660" i="8"/>
  <c r="AI660" i="8" s="1"/>
  <c r="E661" i="8"/>
  <c r="AI661" i="8" s="1"/>
  <c r="E662" i="8"/>
  <c r="AI662" i="8" s="1"/>
  <c r="E663" i="8"/>
  <c r="AI663" i="8" s="1"/>
  <c r="E664" i="8"/>
  <c r="AI664" i="8" s="1"/>
  <c r="E665" i="8"/>
  <c r="AI665" i="8" s="1"/>
  <c r="E666" i="8"/>
  <c r="AI666" i="8" s="1"/>
  <c r="E667" i="8"/>
  <c r="AI667" i="8" s="1"/>
  <c r="E668" i="8"/>
  <c r="AI668" i="8" s="1"/>
  <c r="E669" i="8"/>
  <c r="AI669" i="8" s="1"/>
  <c r="E670" i="8"/>
  <c r="AI670" i="8" s="1"/>
  <c r="E671" i="8"/>
  <c r="AI671" i="8" s="1"/>
  <c r="E672" i="8"/>
  <c r="AI672" i="8" s="1"/>
  <c r="E673" i="8"/>
  <c r="AI673" i="8" s="1"/>
  <c r="E674" i="8"/>
  <c r="AI674" i="8" s="1"/>
  <c r="E675" i="8"/>
  <c r="AI675" i="8" s="1"/>
  <c r="E676" i="8"/>
  <c r="AI676" i="8" s="1"/>
  <c r="E677" i="8"/>
  <c r="AI677" i="8" s="1"/>
  <c r="E678" i="8"/>
  <c r="AI678" i="8" s="1"/>
  <c r="E679" i="8"/>
  <c r="AI679" i="8" s="1"/>
  <c r="E680" i="8"/>
  <c r="AI680" i="8" s="1"/>
  <c r="E681" i="8"/>
  <c r="AI681" i="8" s="1"/>
  <c r="E682" i="8"/>
  <c r="AI682" i="8" s="1"/>
  <c r="E683" i="8"/>
  <c r="AI683" i="8" s="1"/>
  <c r="E684" i="8"/>
  <c r="AI684" i="8" s="1"/>
  <c r="E685" i="8"/>
  <c r="AI685" i="8" s="1"/>
  <c r="E686" i="8"/>
  <c r="AI686" i="8" s="1"/>
  <c r="E687" i="8"/>
  <c r="AI687" i="8" s="1"/>
  <c r="E688" i="8"/>
  <c r="AI688" i="8" s="1"/>
  <c r="E689" i="8"/>
  <c r="AI689" i="8" s="1"/>
  <c r="E690" i="8"/>
  <c r="AI690" i="8" s="1"/>
  <c r="E691" i="8"/>
  <c r="AI691" i="8" s="1"/>
  <c r="E692" i="8"/>
  <c r="AI692" i="8" s="1"/>
  <c r="E693" i="8"/>
  <c r="AI693" i="8" s="1"/>
  <c r="E694" i="8"/>
  <c r="AI694" i="8" s="1"/>
  <c r="E695" i="8"/>
  <c r="AI695" i="8" s="1"/>
  <c r="E696" i="8"/>
  <c r="AI696" i="8" s="1"/>
  <c r="E697" i="8"/>
  <c r="AI697" i="8" s="1"/>
  <c r="E698" i="8"/>
  <c r="AI698" i="8" s="1"/>
  <c r="E699" i="8"/>
  <c r="AI699" i="8" s="1"/>
  <c r="E700" i="8"/>
  <c r="AI700" i="8" s="1"/>
  <c r="E701" i="8"/>
  <c r="AI701" i="8" s="1"/>
  <c r="E702" i="8"/>
  <c r="AI702" i="8" s="1"/>
  <c r="E703" i="8"/>
  <c r="AI703" i="8" s="1"/>
  <c r="E704" i="8"/>
  <c r="AI704" i="8" s="1"/>
  <c r="E705" i="8"/>
  <c r="AI705" i="8" s="1"/>
  <c r="E706" i="8"/>
  <c r="AI706" i="8" s="1"/>
  <c r="E707" i="8"/>
  <c r="AI707" i="8" s="1"/>
  <c r="E708" i="8"/>
  <c r="AI708" i="8" s="1"/>
  <c r="E709" i="8"/>
  <c r="AI709" i="8" s="1"/>
  <c r="E710" i="8"/>
  <c r="AI710" i="8" s="1"/>
  <c r="E711" i="8"/>
  <c r="AI711" i="8" s="1"/>
  <c r="E712" i="8"/>
  <c r="AI712" i="8" s="1"/>
  <c r="E713" i="8"/>
  <c r="AI713" i="8" s="1"/>
  <c r="E714" i="8"/>
  <c r="AI714" i="8" s="1"/>
  <c r="E715" i="8"/>
  <c r="AI715" i="8" s="1"/>
  <c r="E716" i="8"/>
  <c r="AI716" i="8" s="1"/>
  <c r="E717" i="8"/>
  <c r="AI717" i="8" s="1"/>
  <c r="E718" i="8"/>
  <c r="AI718" i="8" s="1"/>
  <c r="E719" i="8"/>
  <c r="AI719" i="8" s="1"/>
  <c r="E720" i="8"/>
  <c r="AI720" i="8" s="1"/>
  <c r="E721" i="8"/>
  <c r="AI721" i="8" s="1"/>
  <c r="E722" i="8"/>
  <c r="AI722" i="8" s="1"/>
  <c r="E723" i="8"/>
  <c r="AI723" i="8" s="1"/>
  <c r="E724" i="8"/>
  <c r="AI724" i="8" s="1"/>
  <c r="E725" i="8"/>
  <c r="AI725" i="8" s="1"/>
  <c r="E726" i="8"/>
  <c r="AI726" i="8" s="1"/>
  <c r="E727" i="8"/>
  <c r="AI727" i="8" s="1"/>
  <c r="E728" i="8"/>
  <c r="AI728" i="8" s="1"/>
  <c r="E729" i="8"/>
  <c r="AI729" i="8" s="1"/>
  <c r="E730" i="8"/>
  <c r="AI730" i="8" s="1"/>
  <c r="E731" i="8"/>
  <c r="AI731" i="8" s="1"/>
  <c r="E732" i="8"/>
  <c r="AI732" i="8" s="1"/>
  <c r="E733" i="8"/>
  <c r="AI733" i="8" s="1"/>
  <c r="E734" i="8"/>
  <c r="AI734" i="8" s="1"/>
  <c r="AS540" i="7"/>
  <c r="AR540" i="7" s="1"/>
  <c r="AS541" i="7"/>
  <c r="AR541" i="7" s="1"/>
  <c r="AS542" i="7"/>
  <c r="AR542" i="7" s="1"/>
  <c r="AS543" i="7"/>
  <c r="AR543" i="7" s="1"/>
  <c r="AS544" i="7"/>
  <c r="AR544" i="7" s="1"/>
  <c r="AS545" i="7"/>
  <c r="AR545" i="7" s="1"/>
  <c r="AS546" i="7"/>
  <c r="AR546" i="7" s="1"/>
  <c r="AS547" i="7"/>
  <c r="AR547" i="7" s="1"/>
  <c r="AS548" i="7"/>
  <c r="AR548" i="7" s="1"/>
  <c r="AS549" i="7"/>
  <c r="AR549" i="7" s="1"/>
  <c r="AS550" i="7"/>
  <c r="AR550" i="7" s="1"/>
  <c r="AS551" i="7"/>
  <c r="AR551" i="7" s="1"/>
  <c r="AS552" i="7"/>
  <c r="AR552" i="7" s="1"/>
  <c r="AS553" i="7"/>
  <c r="AR553" i="7" s="1"/>
  <c r="AS554" i="7"/>
  <c r="AR554" i="7" s="1"/>
  <c r="AS555" i="7"/>
  <c r="AR555" i="7" s="1"/>
  <c r="AS556" i="7"/>
  <c r="AR556" i="7" s="1"/>
  <c r="AS557" i="7"/>
  <c r="AR557" i="7" s="1"/>
  <c r="AS558" i="7"/>
  <c r="AR558" i="7" s="1"/>
  <c r="AS559" i="7"/>
  <c r="AR559" i="7" s="1"/>
  <c r="AS560" i="7"/>
  <c r="AR560" i="7" s="1"/>
  <c r="AS561" i="7"/>
  <c r="AR561" i="7" s="1"/>
  <c r="AS562" i="7"/>
  <c r="AR562" i="7" s="1"/>
  <c r="AS563" i="7"/>
  <c r="AR563" i="7" s="1"/>
  <c r="AS564" i="7"/>
  <c r="AR564" i="7" s="1"/>
  <c r="AS565" i="7"/>
  <c r="AR565" i="7" s="1"/>
  <c r="AS566" i="7"/>
  <c r="AR566" i="7" s="1"/>
  <c r="AS567" i="7"/>
  <c r="AR567" i="7" s="1"/>
  <c r="AS568" i="7"/>
  <c r="AR568" i="7" s="1"/>
  <c r="AS569" i="7"/>
  <c r="AR569" i="7" s="1"/>
  <c r="AS570" i="7"/>
  <c r="AR570" i="7" s="1"/>
  <c r="AS571" i="7"/>
  <c r="AR571" i="7" s="1"/>
  <c r="AS572" i="7"/>
  <c r="AR572" i="7" s="1"/>
  <c r="AS573" i="7"/>
  <c r="AR573" i="7" s="1"/>
  <c r="AS574" i="7"/>
  <c r="AR574" i="7" s="1"/>
  <c r="AS575" i="7"/>
  <c r="AR575" i="7" s="1"/>
  <c r="AS576" i="7"/>
  <c r="AR576" i="7" s="1"/>
  <c r="AS577" i="7"/>
  <c r="AR577" i="7" s="1"/>
  <c r="AS578" i="7"/>
  <c r="AR578" i="7" s="1"/>
  <c r="AS579" i="7"/>
  <c r="AR579" i="7" s="1"/>
  <c r="AS580" i="7"/>
  <c r="AR580" i="7" s="1"/>
  <c r="AS581" i="7"/>
  <c r="AR581" i="7" s="1"/>
  <c r="AS582" i="7"/>
  <c r="AR582" i="7" s="1"/>
  <c r="AS583" i="7"/>
  <c r="AR583" i="7" s="1"/>
  <c r="AS584" i="7"/>
  <c r="AR584" i="7" s="1"/>
  <c r="AS585" i="7"/>
  <c r="AR585" i="7" s="1"/>
  <c r="AS586" i="7"/>
  <c r="AR586" i="7" s="1"/>
  <c r="AS587" i="7"/>
  <c r="AR587" i="7" s="1"/>
  <c r="AS588" i="7"/>
  <c r="AR588" i="7" s="1"/>
  <c r="AS589" i="7"/>
  <c r="AR589" i="7" s="1"/>
  <c r="AS590" i="7"/>
  <c r="AR590" i="7" s="1"/>
  <c r="AS591" i="7"/>
  <c r="AR591" i="7" s="1"/>
  <c r="AS592" i="7"/>
  <c r="AR592" i="7" s="1"/>
  <c r="AS593" i="7"/>
  <c r="AR593" i="7" s="1"/>
  <c r="AS594" i="7"/>
  <c r="AR594" i="7" s="1"/>
  <c r="AS595" i="7"/>
  <c r="AR595" i="7" s="1"/>
  <c r="AS596" i="7"/>
  <c r="AR596" i="7" s="1"/>
  <c r="AS597" i="7"/>
  <c r="AR597" i="7" s="1"/>
  <c r="AS598" i="7"/>
  <c r="AR598" i="7" s="1"/>
  <c r="AS599" i="7"/>
  <c r="AR599" i="7" s="1"/>
  <c r="AS600" i="7"/>
  <c r="AR600" i="7" s="1"/>
  <c r="AS601" i="7"/>
  <c r="AR601" i="7" s="1"/>
  <c r="AS602" i="7"/>
  <c r="AR602" i="7" s="1"/>
  <c r="AS603" i="7"/>
  <c r="AR603" i="7" s="1"/>
  <c r="AS604" i="7"/>
  <c r="AR604" i="7" s="1"/>
  <c r="AS605" i="7"/>
  <c r="AR605" i="7" s="1"/>
  <c r="AS606" i="7"/>
  <c r="AR606" i="7" s="1"/>
  <c r="AS607" i="7"/>
  <c r="AR607" i="7" s="1"/>
  <c r="AS608" i="7"/>
  <c r="AR608" i="7" s="1"/>
  <c r="AS609" i="7"/>
  <c r="AR609" i="7" s="1"/>
  <c r="AS610" i="7"/>
  <c r="AR610" i="7" s="1"/>
  <c r="AS611" i="7"/>
  <c r="AR611" i="7" s="1"/>
  <c r="AS612" i="7"/>
  <c r="AR612" i="7" s="1"/>
  <c r="AS613" i="7"/>
  <c r="AR613" i="7" s="1"/>
  <c r="AS614" i="7"/>
  <c r="AR614" i="7" s="1"/>
  <c r="AS615" i="7"/>
  <c r="AR615" i="7" s="1"/>
  <c r="AS616" i="7"/>
  <c r="AR616" i="7" s="1"/>
  <c r="AS617" i="7"/>
  <c r="AR617" i="7" s="1"/>
  <c r="AS618" i="7"/>
  <c r="AR618" i="7" s="1"/>
  <c r="AS619" i="7"/>
  <c r="AR619" i="7" s="1"/>
  <c r="AS620" i="7"/>
  <c r="AR620" i="7" s="1"/>
  <c r="AS621" i="7"/>
  <c r="AR621" i="7" s="1"/>
  <c r="AS622" i="7"/>
  <c r="AR622" i="7" s="1"/>
  <c r="AS623" i="7"/>
  <c r="AR623" i="7" s="1"/>
  <c r="AS624" i="7"/>
  <c r="AR624" i="7" s="1"/>
  <c r="AS625" i="7"/>
  <c r="AR625" i="7" s="1"/>
  <c r="AS626" i="7"/>
  <c r="AR626" i="7" s="1"/>
  <c r="AS627" i="7"/>
  <c r="AR627" i="7" s="1"/>
  <c r="AS628" i="7"/>
  <c r="AR628" i="7" s="1"/>
  <c r="AS629" i="7"/>
  <c r="AR629" i="7" s="1"/>
  <c r="AS630" i="7"/>
  <c r="AR630" i="7" s="1"/>
  <c r="AS631" i="7"/>
  <c r="AR631" i="7" s="1"/>
  <c r="AS632" i="7"/>
  <c r="AR632" i="7" s="1"/>
  <c r="AS633" i="7"/>
  <c r="AR633" i="7" s="1"/>
  <c r="AS634" i="7"/>
  <c r="AR634" i="7" s="1"/>
  <c r="AS635" i="7"/>
  <c r="AR635" i="7" s="1"/>
  <c r="AS636" i="7"/>
  <c r="AR636" i="7" s="1"/>
  <c r="AS637" i="7"/>
  <c r="AR637" i="7" s="1"/>
  <c r="AS638" i="7"/>
  <c r="AR638" i="7" s="1"/>
  <c r="AS639" i="7"/>
  <c r="AR639" i="7" s="1"/>
  <c r="AS640" i="7"/>
  <c r="AR640" i="7" s="1"/>
  <c r="AS641" i="7"/>
  <c r="AR641" i="7" s="1"/>
  <c r="AS642" i="7"/>
  <c r="AR642" i="7" s="1"/>
  <c r="AS643" i="7"/>
  <c r="AR643" i="7" s="1"/>
  <c r="AS644" i="7"/>
  <c r="AR644" i="7" s="1"/>
  <c r="AS645" i="7"/>
  <c r="AR645" i="7" s="1"/>
  <c r="AS646" i="7"/>
  <c r="AR646" i="7" s="1"/>
  <c r="AS647" i="7"/>
  <c r="AR647" i="7" s="1"/>
  <c r="AS648" i="7"/>
  <c r="AR648" i="7" s="1"/>
  <c r="AS649" i="7"/>
  <c r="AR649" i="7" s="1"/>
  <c r="AS650" i="7"/>
  <c r="AR650" i="7" s="1"/>
  <c r="AS651" i="7"/>
  <c r="AR651" i="7" s="1"/>
  <c r="AS652" i="7"/>
  <c r="AR652" i="7" s="1"/>
  <c r="AS653" i="7"/>
  <c r="AR653" i="7" s="1"/>
  <c r="AS654" i="7"/>
  <c r="AR654" i="7" s="1"/>
  <c r="AS655" i="7"/>
  <c r="AR655" i="7" s="1"/>
  <c r="AS656" i="7"/>
  <c r="AR656" i="7" s="1"/>
  <c r="AS657" i="7"/>
  <c r="AR657" i="7" s="1"/>
  <c r="AS658" i="7"/>
  <c r="AR658" i="7" s="1"/>
  <c r="AS659" i="7"/>
  <c r="AR659" i="7" s="1"/>
  <c r="AS660" i="7"/>
  <c r="AR660" i="7" s="1"/>
  <c r="AS661" i="7"/>
  <c r="AR661" i="7" s="1"/>
  <c r="AS662" i="7"/>
  <c r="AR662" i="7" s="1"/>
  <c r="AS663" i="7"/>
  <c r="AR663" i="7" s="1"/>
  <c r="AS664" i="7"/>
  <c r="AR664" i="7" s="1"/>
  <c r="AS665" i="7"/>
  <c r="AR665" i="7" s="1"/>
  <c r="AS666" i="7"/>
  <c r="AR666" i="7" s="1"/>
  <c r="AS667" i="7"/>
  <c r="AR667" i="7" s="1"/>
  <c r="AS668" i="7"/>
  <c r="AR668" i="7" s="1"/>
  <c r="AS669" i="7"/>
  <c r="AR669" i="7" s="1"/>
  <c r="AS670" i="7"/>
  <c r="AR670" i="7" s="1"/>
  <c r="AS671" i="7"/>
  <c r="AR671" i="7" s="1"/>
  <c r="AS672" i="7"/>
  <c r="AR672" i="7" s="1"/>
  <c r="AS673" i="7"/>
  <c r="AR673" i="7" s="1"/>
  <c r="AS674" i="7"/>
  <c r="AR674" i="7" s="1"/>
  <c r="AS675" i="7"/>
  <c r="AR675" i="7" s="1"/>
  <c r="AS676" i="7"/>
  <c r="AR676" i="7" s="1"/>
  <c r="AS677" i="7"/>
  <c r="AR677" i="7" s="1"/>
  <c r="AS678" i="7"/>
  <c r="AR678" i="7" s="1"/>
  <c r="AS679" i="7"/>
  <c r="AR679" i="7" s="1"/>
  <c r="AS680" i="7"/>
  <c r="AR680" i="7" s="1"/>
  <c r="AS681" i="7"/>
  <c r="AR681" i="7" s="1"/>
  <c r="AS682" i="7"/>
  <c r="AR682" i="7" s="1"/>
  <c r="AS683" i="7"/>
  <c r="AR683" i="7" s="1"/>
  <c r="AS684" i="7"/>
  <c r="AR684" i="7" s="1"/>
  <c r="AS685" i="7"/>
  <c r="AR685" i="7" s="1"/>
  <c r="AS686" i="7"/>
  <c r="AR686" i="7" s="1"/>
  <c r="AS687" i="7"/>
  <c r="AR687" i="7" s="1"/>
  <c r="AS688" i="7"/>
  <c r="AR688" i="7" s="1"/>
  <c r="AS689" i="7"/>
  <c r="AR689" i="7" s="1"/>
  <c r="AS690" i="7"/>
  <c r="AR690" i="7" s="1"/>
  <c r="AS691" i="7"/>
  <c r="AR691" i="7" s="1"/>
  <c r="AS692" i="7"/>
  <c r="AR692" i="7" s="1"/>
  <c r="AS693" i="7"/>
  <c r="AR693" i="7" s="1"/>
  <c r="AS694" i="7"/>
  <c r="AR694" i="7" s="1"/>
  <c r="AS695" i="7"/>
  <c r="AR695" i="7" s="1"/>
  <c r="AS696" i="7"/>
  <c r="AR696" i="7" s="1"/>
  <c r="AS697" i="7"/>
  <c r="AR697" i="7" s="1"/>
  <c r="AS698" i="7"/>
  <c r="AR698" i="7" s="1"/>
  <c r="AS699" i="7"/>
  <c r="AR699" i="7" s="1"/>
  <c r="AS700" i="7"/>
  <c r="AR700" i="7" s="1"/>
  <c r="AS701" i="7"/>
  <c r="AR701" i="7" s="1"/>
  <c r="AS702" i="7"/>
  <c r="AR702" i="7" s="1"/>
  <c r="AS703" i="7"/>
  <c r="AR703" i="7" s="1"/>
  <c r="AS704" i="7"/>
  <c r="AR704" i="7" s="1"/>
  <c r="AS705" i="7"/>
  <c r="AR705" i="7" s="1"/>
  <c r="AS706" i="7"/>
  <c r="AR706" i="7" s="1"/>
  <c r="AS707" i="7"/>
  <c r="AR707" i="7" s="1"/>
  <c r="AS708" i="7"/>
  <c r="AR708" i="7" s="1"/>
  <c r="AS709" i="7"/>
  <c r="AR709" i="7" s="1"/>
  <c r="AS710" i="7"/>
  <c r="AR710" i="7" s="1"/>
  <c r="AS711" i="7"/>
  <c r="AR711" i="7" s="1"/>
  <c r="AS712" i="7"/>
  <c r="AR712" i="7" s="1"/>
  <c r="AS713" i="7"/>
  <c r="AR713" i="7" s="1"/>
  <c r="AS714" i="7"/>
  <c r="AR714" i="7" s="1"/>
  <c r="AS715" i="7"/>
  <c r="AR715" i="7" s="1"/>
  <c r="AS716" i="7"/>
  <c r="AR716" i="7" s="1"/>
  <c r="AS717" i="7"/>
  <c r="AR717" i="7" s="1"/>
  <c r="AS718" i="7"/>
  <c r="AR718" i="7" s="1"/>
  <c r="AS719" i="7"/>
  <c r="AR719" i="7" s="1"/>
  <c r="AS720" i="7"/>
  <c r="AR720" i="7" s="1"/>
  <c r="AS721" i="7"/>
  <c r="AR721" i="7" s="1"/>
  <c r="AS722" i="7"/>
  <c r="AR722" i="7" s="1"/>
  <c r="AS723" i="7"/>
  <c r="AR723" i="7" s="1"/>
  <c r="AS724" i="7"/>
  <c r="AR724" i="7" s="1"/>
  <c r="AS725" i="7"/>
  <c r="AR725" i="7" s="1"/>
  <c r="AS726" i="7"/>
  <c r="AR726" i="7" s="1"/>
  <c r="AS727" i="7"/>
  <c r="AR727" i="7" s="1"/>
  <c r="AS728" i="7"/>
  <c r="AR728" i="7" s="1"/>
  <c r="AS729" i="7"/>
  <c r="AR729" i="7" s="1"/>
  <c r="AS730" i="7"/>
  <c r="AR730" i="7" s="1"/>
  <c r="AS731" i="7"/>
  <c r="AR731" i="7" s="1"/>
  <c r="AS732" i="7"/>
  <c r="AR732" i="7" s="1"/>
  <c r="AS733" i="7"/>
  <c r="AR733" i="7" s="1"/>
  <c r="AS734" i="7"/>
  <c r="AR734" i="7" s="1"/>
  <c r="AS735" i="7"/>
  <c r="AR735" i="7" s="1"/>
  <c r="AS736" i="7"/>
  <c r="AR736" i="7" s="1"/>
  <c r="AS737" i="7"/>
  <c r="AR737" i="7" s="1"/>
  <c r="AS738" i="7"/>
  <c r="AR738" i="7" s="1"/>
  <c r="AS739" i="7"/>
  <c r="AR739" i="7" s="1"/>
  <c r="AS740" i="7"/>
  <c r="AR740" i="7" s="1"/>
  <c r="AS741" i="7"/>
  <c r="AR741" i="7" s="1"/>
  <c r="AS742" i="7"/>
  <c r="AR742" i="7" s="1"/>
  <c r="AS743" i="7"/>
  <c r="AR743" i="7" s="1"/>
  <c r="AS744" i="7"/>
  <c r="AR744" i="7" s="1"/>
  <c r="AS745" i="7"/>
  <c r="AR745" i="7" s="1"/>
  <c r="AS746" i="7"/>
  <c r="AR746" i="7" s="1"/>
  <c r="AS747" i="7"/>
  <c r="AR747" i="7" s="1"/>
  <c r="AS748" i="7"/>
  <c r="AR748" i="7" s="1"/>
  <c r="AS749" i="7"/>
  <c r="AR749" i="7" s="1"/>
  <c r="AS750" i="7"/>
  <c r="AR750" i="7" s="1"/>
  <c r="AS751" i="7"/>
  <c r="AR751" i="7" s="1"/>
  <c r="AS752" i="7"/>
  <c r="AR752" i="7" s="1"/>
  <c r="AS753" i="7"/>
  <c r="AR753" i="7" s="1"/>
  <c r="AS754" i="7"/>
  <c r="AR754" i="7" s="1"/>
  <c r="AS755" i="7"/>
  <c r="AR755" i="7" s="1"/>
  <c r="AS756" i="7"/>
  <c r="AR756" i="7" s="1"/>
  <c r="AS757" i="7"/>
  <c r="AR757" i="7" s="1"/>
  <c r="AS758" i="7"/>
  <c r="AR758" i="7" s="1"/>
  <c r="AS759" i="7"/>
  <c r="AR759" i="7" s="1"/>
  <c r="AS760" i="7"/>
  <c r="AR760" i="7" s="1"/>
  <c r="AS761" i="7"/>
  <c r="AR761" i="7" s="1"/>
  <c r="AS762" i="7"/>
  <c r="AR762" i="7" s="1"/>
  <c r="AS763" i="7"/>
  <c r="AR763" i="7" s="1"/>
  <c r="AS764" i="7"/>
  <c r="AR764" i="7" s="1"/>
  <c r="AS765" i="7"/>
  <c r="AR765" i="7" s="1"/>
  <c r="AS766" i="7"/>
  <c r="AR766" i="7" s="1"/>
  <c r="AS767" i="7"/>
  <c r="AR767" i="7" s="1"/>
  <c r="AS768" i="7"/>
  <c r="AR768" i="7" s="1"/>
  <c r="AS769" i="7"/>
  <c r="AR769" i="7" s="1"/>
  <c r="AS770" i="7"/>
  <c r="AR770" i="7" s="1"/>
  <c r="AS771" i="7"/>
  <c r="AR771" i="7" s="1"/>
  <c r="AS772" i="7"/>
  <c r="AR772" i="7" s="1"/>
  <c r="AS773" i="7"/>
  <c r="AR773" i="7" s="1"/>
  <c r="AS774" i="7"/>
  <c r="AR774" i="7" s="1"/>
  <c r="AS775" i="7"/>
  <c r="AR775" i="7" s="1"/>
  <c r="AS776" i="7"/>
  <c r="AR776" i="7" s="1"/>
  <c r="AS777" i="7"/>
  <c r="AR777" i="7" s="1"/>
  <c r="AS778" i="7"/>
  <c r="AR778" i="7" s="1"/>
  <c r="AS779" i="7"/>
  <c r="AR779" i="7" s="1"/>
  <c r="AS780" i="7"/>
  <c r="AR780" i="7" s="1"/>
  <c r="AS781" i="7"/>
  <c r="AR781" i="7" s="1"/>
  <c r="AS782" i="7"/>
  <c r="AR782" i="7" s="1"/>
  <c r="AS783" i="7"/>
  <c r="AR783" i="7" s="1"/>
  <c r="AS784" i="7"/>
  <c r="AR784" i="7" s="1"/>
  <c r="AS785" i="7"/>
  <c r="AR785" i="7" s="1"/>
  <c r="AS786" i="7"/>
  <c r="AR786" i="7" s="1"/>
  <c r="AS787" i="7"/>
  <c r="AR787" i="7" s="1"/>
  <c r="AS788" i="7"/>
  <c r="AR788" i="7" s="1"/>
  <c r="AS789" i="7"/>
  <c r="AR789" i="7" s="1"/>
  <c r="AS790" i="7"/>
  <c r="AR790" i="7" s="1"/>
  <c r="AS791" i="7"/>
  <c r="AR791" i="7" s="1"/>
  <c r="AS792" i="7"/>
  <c r="AR792" i="7" s="1"/>
  <c r="AS793" i="7"/>
  <c r="AR793" i="7" s="1"/>
  <c r="AS794" i="7"/>
  <c r="AR794" i="7" s="1"/>
  <c r="AS795" i="7"/>
  <c r="AR795" i="7" s="1"/>
  <c r="AS796" i="7"/>
  <c r="AR796" i="7" s="1"/>
  <c r="AS797" i="7"/>
  <c r="AR797" i="7" s="1"/>
  <c r="AS798" i="7"/>
  <c r="AR798" i="7" s="1"/>
  <c r="AS799" i="7"/>
  <c r="AR799" i="7" s="1"/>
  <c r="AS800" i="7"/>
  <c r="AR800" i="7" s="1"/>
  <c r="AS801" i="7"/>
  <c r="AR801" i="7" s="1"/>
  <c r="AS802" i="7"/>
  <c r="AR802" i="7" s="1"/>
  <c r="AS803" i="7"/>
  <c r="AR803" i="7" s="1"/>
  <c r="AS804" i="7"/>
  <c r="AR804" i="7" s="1"/>
  <c r="AS805" i="7"/>
  <c r="AR805" i="7" s="1"/>
  <c r="AS806" i="7"/>
  <c r="AR806" i="7" s="1"/>
  <c r="AS807" i="7"/>
  <c r="AR807" i="7" s="1"/>
  <c r="AS808" i="7"/>
  <c r="AR808" i="7" s="1"/>
  <c r="AS809" i="7"/>
  <c r="AR809" i="7" s="1"/>
  <c r="AS810" i="7"/>
  <c r="AR810" i="7" s="1"/>
  <c r="AS811" i="7"/>
  <c r="AR811" i="7" s="1"/>
  <c r="AS812" i="7"/>
  <c r="AR812" i="7" s="1"/>
  <c r="AS813" i="7"/>
  <c r="AR813" i="7" s="1"/>
  <c r="AS814" i="7"/>
  <c r="AR814" i="7" s="1"/>
  <c r="AS815" i="7"/>
  <c r="AR815" i="7" s="1"/>
  <c r="AS816" i="7"/>
  <c r="AR816" i="7" s="1"/>
  <c r="AS817" i="7"/>
  <c r="AR817" i="7" s="1"/>
  <c r="AS818" i="7"/>
  <c r="AR818" i="7" s="1"/>
  <c r="AS819" i="7"/>
  <c r="AR819" i="7" s="1"/>
  <c r="AS820" i="7"/>
  <c r="AR820" i="7" s="1"/>
  <c r="AS821" i="7"/>
  <c r="AR821" i="7" s="1"/>
  <c r="AS822" i="7"/>
  <c r="AR822" i="7" s="1"/>
  <c r="AS823" i="7"/>
  <c r="AR823" i="7" s="1"/>
  <c r="AS824" i="7"/>
  <c r="AR824" i="7" s="1"/>
  <c r="AS825" i="7"/>
  <c r="AR825" i="7" s="1"/>
  <c r="AS826" i="7"/>
  <c r="AR826" i="7" s="1"/>
  <c r="AS827" i="7"/>
  <c r="AR827" i="7" s="1"/>
  <c r="AS828" i="7"/>
  <c r="AR828" i="7" s="1"/>
  <c r="AS829" i="7"/>
  <c r="AR829" i="7" s="1"/>
  <c r="AS830" i="7"/>
  <c r="AR830" i="7" s="1"/>
  <c r="AS831" i="7"/>
  <c r="AR831" i="7" s="1"/>
  <c r="AS832" i="7"/>
  <c r="AR832" i="7" s="1"/>
  <c r="AS833" i="7"/>
  <c r="AR833" i="7" s="1"/>
  <c r="AS834" i="7"/>
  <c r="AR834" i="7" s="1"/>
  <c r="AS835" i="7"/>
  <c r="AR835" i="7" s="1"/>
  <c r="AS836" i="7"/>
  <c r="AR836" i="7" s="1"/>
  <c r="AS837" i="7"/>
  <c r="AR837" i="7" s="1"/>
  <c r="AS838" i="7"/>
  <c r="AR838" i="7" s="1"/>
  <c r="AS839" i="7"/>
  <c r="AR839" i="7" s="1"/>
  <c r="AS840" i="7"/>
  <c r="AR840" i="7" s="1"/>
  <c r="AS841" i="7"/>
  <c r="AR841" i="7" s="1"/>
  <c r="AS842" i="7"/>
  <c r="AR842" i="7" s="1"/>
  <c r="AS843" i="7"/>
  <c r="AR843" i="7" s="1"/>
  <c r="AS844" i="7"/>
  <c r="AR844" i="7" s="1"/>
  <c r="AS845" i="7"/>
  <c r="AR845" i="7" s="1"/>
  <c r="AS846" i="7"/>
  <c r="AR846" i="7" s="1"/>
  <c r="AS847" i="7"/>
  <c r="AR847" i="7" s="1"/>
  <c r="AS848" i="7"/>
  <c r="AR848" i="7" s="1"/>
  <c r="AS849" i="7"/>
  <c r="AR849" i="7" s="1"/>
  <c r="AS850" i="7"/>
  <c r="AR850" i="7" s="1"/>
  <c r="AS851" i="7"/>
  <c r="AR851" i="7" s="1"/>
  <c r="AS852" i="7"/>
  <c r="AR852" i="7" s="1"/>
  <c r="AS853" i="7"/>
  <c r="AR853" i="7" s="1"/>
  <c r="AS854" i="7"/>
  <c r="AR854" i="7" s="1"/>
  <c r="AS855" i="7"/>
  <c r="AR855" i="7" s="1"/>
  <c r="AS856" i="7"/>
  <c r="AR856" i="7" s="1"/>
  <c r="AS857" i="7"/>
  <c r="AR857" i="7" s="1"/>
  <c r="AS858" i="7"/>
  <c r="AR858" i="7" s="1"/>
  <c r="AS859" i="7"/>
  <c r="AR859" i="7" s="1"/>
  <c r="AS860" i="7"/>
  <c r="AR860" i="7" s="1"/>
  <c r="AS861" i="7"/>
  <c r="AR861" i="7" s="1"/>
  <c r="AS862" i="7"/>
  <c r="AR862" i="7" s="1"/>
  <c r="AS863" i="7"/>
  <c r="AR863" i="7" s="1"/>
  <c r="AS864" i="7"/>
  <c r="AR864" i="7" s="1"/>
  <c r="AS865" i="7"/>
  <c r="AR865" i="7" s="1"/>
  <c r="AS866" i="7"/>
  <c r="AR866" i="7" s="1"/>
  <c r="AS867" i="7"/>
  <c r="AR867" i="7" s="1"/>
  <c r="AS868" i="7"/>
  <c r="AR868" i="7" s="1"/>
  <c r="AS869" i="7"/>
  <c r="AR869" i="7" s="1"/>
  <c r="AS870" i="7"/>
  <c r="AR870" i="7" s="1"/>
  <c r="AS871" i="7"/>
  <c r="AR871" i="7" s="1"/>
  <c r="AS872" i="7"/>
  <c r="AR872" i="7" s="1"/>
  <c r="AS873" i="7"/>
  <c r="AR873" i="7" s="1"/>
  <c r="AS874" i="7"/>
  <c r="AR874" i="7" s="1"/>
  <c r="AS875" i="7"/>
  <c r="AR875" i="7" s="1"/>
  <c r="AS876" i="7"/>
  <c r="AR876" i="7" s="1"/>
  <c r="AS877" i="7"/>
  <c r="AR877" i="7" s="1"/>
  <c r="AS878" i="7"/>
  <c r="AR878" i="7" s="1"/>
  <c r="AS879" i="7"/>
  <c r="AR879" i="7" s="1"/>
  <c r="AS880" i="7"/>
  <c r="AR880" i="7" s="1"/>
  <c r="AS881" i="7"/>
  <c r="AR881" i="7" s="1"/>
  <c r="AS882" i="7"/>
  <c r="AR882" i="7" s="1"/>
  <c r="AS883" i="7"/>
  <c r="AR883" i="7" s="1"/>
  <c r="AS884" i="7"/>
  <c r="AR884" i="7" s="1"/>
  <c r="AS885" i="7"/>
  <c r="AR885" i="7" s="1"/>
  <c r="AS886" i="7"/>
  <c r="AR886" i="7" s="1"/>
  <c r="AS887" i="7"/>
  <c r="AR887" i="7" s="1"/>
  <c r="AS888" i="7"/>
  <c r="AR888" i="7" s="1"/>
  <c r="AS889" i="7"/>
  <c r="AR889" i="7" s="1"/>
  <c r="AS890" i="7"/>
  <c r="AR890" i="7" s="1"/>
  <c r="AS891" i="7"/>
  <c r="AR891" i="7" s="1"/>
  <c r="AS892" i="7"/>
  <c r="AR892" i="7" s="1"/>
  <c r="AS893" i="7"/>
  <c r="AR893" i="7" s="1"/>
  <c r="AS894" i="7"/>
  <c r="AR894" i="7" s="1"/>
  <c r="AS895" i="7"/>
  <c r="AR895" i="7" s="1"/>
  <c r="AS896" i="7"/>
  <c r="AR896" i="7" s="1"/>
  <c r="AS897" i="7"/>
  <c r="AR897" i="7" s="1"/>
  <c r="AS898" i="7"/>
  <c r="AR898" i="7" s="1"/>
  <c r="AS899" i="7"/>
  <c r="AR899" i="7" s="1"/>
  <c r="AS900" i="7"/>
  <c r="AR900" i="7" s="1"/>
  <c r="AS901" i="7"/>
  <c r="AR901" i="7" s="1"/>
  <c r="AS902" i="7"/>
  <c r="AR902" i="7" s="1"/>
  <c r="AS903" i="7"/>
  <c r="AR903" i="7" s="1"/>
  <c r="AS904" i="7"/>
  <c r="AR904" i="7" s="1"/>
  <c r="AS905" i="7"/>
  <c r="AR905" i="7" s="1"/>
  <c r="AS906" i="7"/>
  <c r="AR906" i="7" s="1"/>
  <c r="AS907" i="7"/>
  <c r="AR907" i="7" s="1"/>
  <c r="AS908" i="7"/>
  <c r="AR908" i="7" s="1"/>
  <c r="AS909" i="7"/>
  <c r="AR909" i="7" s="1"/>
  <c r="AS910" i="7"/>
  <c r="AR910" i="7" s="1"/>
  <c r="AS911" i="7"/>
  <c r="AR911" i="7" s="1"/>
  <c r="AS912" i="7"/>
  <c r="AR912" i="7" s="1"/>
  <c r="AS913" i="7"/>
  <c r="AR913" i="7" s="1"/>
  <c r="AS914" i="7"/>
  <c r="AR914" i="7" s="1"/>
  <c r="AS915" i="7"/>
  <c r="AR915" i="7" s="1"/>
  <c r="AS916" i="7"/>
  <c r="AR916" i="7" s="1"/>
  <c r="AS917" i="7"/>
  <c r="AR917" i="7" s="1"/>
  <c r="AS918" i="7"/>
  <c r="AR918" i="7" s="1"/>
  <c r="AS919" i="7"/>
  <c r="AR919" i="7" s="1"/>
  <c r="AS920" i="7"/>
  <c r="AR920" i="7" s="1"/>
  <c r="AS921" i="7"/>
  <c r="AR921" i="7" s="1"/>
  <c r="AS922" i="7"/>
  <c r="AR922" i="7" s="1"/>
  <c r="AS923" i="7"/>
  <c r="AR923" i="7" s="1"/>
  <c r="AS924" i="7"/>
  <c r="AR924" i="7" s="1"/>
  <c r="AS925" i="7"/>
  <c r="AR925" i="7" s="1"/>
  <c r="AS926" i="7"/>
  <c r="AR926" i="7" s="1"/>
  <c r="AS927" i="7"/>
  <c r="AR927" i="7" s="1"/>
  <c r="AS928" i="7"/>
  <c r="AR928" i="7" s="1"/>
  <c r="AS929" i="7"/>
  <c r="AR929" i="7" s="1"/>
  <c r="AS930" i="7"/>
  <c r="AR930" i="7" s="1"/>
  <c r="AS931" i="7"/>
  <c r="AR931" i="7" s="1"/>
  <c r="AS932" i="7"/>
  <c r="AR932" i="7" s="1"/>
  <c r="AS933" i="7"/>
  <c r="AR933" i="7" s="1"/>
  <c r="AS934" i="7"/>
  <c r="AR934" i="7" s="1"/>
  <c r="AS935" i="7"/>
  <c r="AR935" i="7" s="1"/>
  <c r="AS936" i="7"/>
  <c r="AR936" i="7" s="1"/>
  <c r="AS937" i="7"/>
  <c r="AR937" i="7" s="1"/>
  <c r="AS938" i="7"/>
  <c r="AR938" i="7" s="1"/>
  <c r="AS939" i="7"/>
  <c r="AR939" i="7" s="1"/>
  <c r="AS940" i="7"/>
  <c r="AR940" i="7" s="1"/>
  <c r="AS941" i="7"/>
  <c r="AR941" i="7" s="1"/>
  <c r="AS942" i="7"/>
  <c r="AR942" i="7" s="1"/>
  <c r="AS943" i="7"/>
  <c r="AR943" i="7" s="1"/>
  <c r="AS944" i="7"/>
  <c r="AR944" i="7" s="1"/>
  <c r="AS945" i="7"/>
  <c r="AR945" i="7" s="1"/>
  <c r="AS946" i="7"/>
  <c r="AR946" i="7" s="1"/>
  <c r="AS947" i="7"/>
  <c r="AR947" i="7" s="1"/>
  <c r="AS948" i="7"/>
  <c r="AR948" i="7" s="1"/>
  <c r="AS949" i="7"/>
  <c r="AR949" i="7" s="1"/>
  <c r="AS950" i="7"/>
  <c r="AR950" i="7" s="1"/>
  <c r="AS951" i="7"/>
  <c r="AR951" i="7" s="1"/>
  <c r="AS952" i="7"/>
  <c r="AR952" i="7" s="1"/>
  <c r="AS953" i="7"/>
  <c r="AR953" i="7" s="1"/>
  <c r="AS954" i="7"/>
  <c r="AR954" i="7" s="1"/>
  <c r="AS955" i="7"/>
  <c r="AR955" i="7" s="1"/>
  <c r="AS956" i="7"/>
  <c r="AR956" i="7" s="1"/>
  <c r="AS957" i="7"/>
  <c r="AR957" i="7" s="1"/>
  <c r="AS958" i="7"/>
  <c r="AR958" i="7" s="1"/>
  <c r="AS959" i="7"/>
  <c r="AR959" i="7" s="1"/>
  <c r="AS960" i="7"/>
  <c r="AR960" i="7" s="1"/>
  <c r="AS961" i="7"/>
  <c r="AR961" i="7" s="1"/>
  <c r="AS962" i="7"/>
  <c r="AR962" i="7" s="1"/>
  <c r="AS963" i="7"/>
  <c r="AR963" i="7" s="1"/>
  <c r="AS964" i="7"/>
  <c r="AR964" i="7" s="1"/>
  <c r="AS965" i="7"/>
  <c r="AR965" i="7" s="1"/>
  <c r="AS966" i="7"/>
  <c r="AR966" i="7" s="1"/>
  <c r="AS967" i="7"/>
  <c r="AR967" i="7" s="1"/>
  <c r="AS968" i="7"/>
  <c r="AR968" i="7" s="1"/>
  <c r="AS969" i="7"/>
  <c r="AR969" i="7" s="1"/>
  <c r="AS970" i="7"/>
  <c r="AR970" i="7" s="1"/>
  <c r="AS971" i="7"/>
  <c r="AR971" i="7" s="1"/>
  <c r="AS972" i="7"/>
  <c r="AR972" i="7" s="1"/>
  <c r="AS973" i="7"/>
  <c r="AR973" i="7" s="1"/>
  <c r="AS974" i="7"/>
  <c r="AR974" i="7" s="1"/>
  <c r="AS975" i="7"/>
  <c r="AR975" i="7" s="1"/>
  <c r="AS976" i="7"/>
  <c r="AR976" i="7" s="1"/>
  <c r="AS977" i="7"/>
  <c r="AR977" i="7" s="1"/>
  <c r="AS978" i="7"/>
  <c r="AR978" i="7" s="1"/>
  <c r="AS979" i="7"/>
  <c r="AR979" i="7" s="1"/>
  <c r="AS980" i="7"/>
  <c r="AR980" i="7" s="1"/>
  <c r="AS981" i="7"/>
  <c r="AR981" i="7" s="1"/>
  <c r="AS982" i="7"/>
  <c r="AR982" i="7" s="1"/>
  <c r="AS983" i="7"/>
  <c r="AR983" i="7" s="1"/>
  <c r="AS984" i="7"/>
  <c r="AR984" i="7" s="1"/>
  <c r="AS985" i="7"/>
  <c r="AR985" i="7" s="1"/>
  <c r="AS986" i="7"/>
  <c r="AR986" i="7" s="1"/>
  <c r="AS987" i="7"/>
  <c r="AR987" i="7" s="1"/>
  <c r="AS988" i="7"/>
  <c r="AR988" i="7" s="1"/>
  <c r="AS989" i="7"/>
  <c r="AR989" i="7" s="1"/>
  <c r="AS990" i="7"/>
  <c r="AR990" i="7" s="1"/>
  <c r="AS991" i="7"/>
  <c r="AR991" i="7" s="1"/>
  <c r="AS992" i="7"/>
  <c r="AR992" i="7" s="1"/>
  <c r="AS993" i="7"/>
  <c r="AR993" i="7" s="1"/>
  <c r="AS994" i="7"/>
  <c r="AR994" i="7" s="1"/>
  <c r="AS995" i="7"/>
  <c r="AR995" i="7" s="1"/>
  <c r="AS996" i="7"/>
  <c r="AR996" i="7" s="1"/>
  <c r="AS997" i="7"/>
  <c r="AR997" i="7" s="1"/>
  <c r="AS998" i="7"/>
  <c r="AR998" i="7" s="1"/>
  <c r="AS999" i="7"/>
  <c r="AR999" i="7" s="1"/>
  <c r="AS1000" i="7"/>
  <c r="AR1000" i="7" s="1"/>
  <c r="AS1001" i="7"/>
  <c r="AR1001" i="7" s="1"/>
  <c r="AS1002" i="7"/>
  <c r="AR1002" i="7" s="1"/>
  <c r="AS1003" i="7"/>
  <c r="AR1003" i="7" s="1"/>
  <c r="AS1004" i="7"/>
  <c r="AR1004" i="7" s="1"/>
  <c r="AS1005" i="7"/>
  <c r="AR1005" i="7" s="1"/>
  <c r="AS1006" i="7"/>
  <c r="AR1006" i="7" s="1"/>
  <c r="AS1007" i="7"/>
  <c r="AR1007" i="7" s="1"/>
  <c r="AS1008" i="7"/>
  <c r="AR1008" i="7" s="1"/>
  <c r="AS1009" i="7"/>
  <c r="AR1009" i="7" s="1"/>
  <c r="AS1010" i="7"/>
  <c r="AR1010" i="7" s="1"/>
  <c r="AS1011" i="7"/>
  <c r="AR1011" i="7" s="1"/>
  <c r="AS1012" i="7"/>
  <c r="AR1012" i="7" s="1"/>
  <c r="AS1013" i="7"/>
  <c r="AR1013" i="7" s="1"/>
  <c r="AS1014" i="7"/>
  <c r="AR1014" i="7" s="1"/>
  <c r="AS1015" i="7"/>
  <c r="AR1015" i="7" s="1"/>
  <c r="AS1016" i="7"/>
  <c r="AR1016" i="7" s="1"/>
  <c r="AS1017" i="7"/>
  <c r="AR1017" i="7" s="1"/>
  <c r="AS1018" i="7"/>
  <c r="AR1018" i="7" s="1"/>
  <c r="AS1019" i="7"/>
  <c r="AR1019" i="7" s="1"/>
  <c r="AS1020" i="7"/>
  <c r="AR1020" i="7" s="1"/>
  <c r="AS1021" i="7"/>
  <c r="AR1021" i="7" s="1"/>
  <c r="AS1022" i="7"/>
  <c r="AR1022" i="7" s="1"/>
  <c r="AS1023" i="7"/>
  <c r="AR1023" i="7" s="1"/>
  <c r="AS1024" i="7"/>
  <c r="AR1024" i="7" s="1"/>
  <c r="AS1025" i="7"/>
  <c r="AR1025" i="7" s="1"/>
  <c r="AS1026" i="7"/>
  <c r="AR1026" i="7" s="1"/>
  <c r="AS1027" i="7"/>
  <c r="AR1027" i="7" s="1"/>
  <c r="AS1028" i="7"/>
  <c r="AR1028" i="7" s="1"/>
  <c r="AS1029" i="7"/>
  <c r="AR1029" i="7" s="1"/>
  <c r="AS1030" i="7"/>
  <c r="AR1030" i="7" s="1"/>
  <c r="AS1031" i="7"/>
  <c r="AR1031" i="7" s="1"/>
  <c r="AS1032" i="7"/>
  <c r="AR1032" i="7" s="1"/>
  <c r="AS1033" i="7"/>
  <c r="AR1033" i="7" s="1"/>
  <c r="AS1034" i="7"/>
  <c r="AR1034" i="7" s="1"/>
  <c r="AS45" i="7"/>
  <c r="AR45" i="7" s="1"/>
  <c r="AS50" i="7"/>
  <c r="AR50" i="7" s="1"/>
  <c r="AS69" i="7"/>
  <c r="AR69" i="7" s="1"/>
  <c r="AS165" i="7"/>
  <c r="AR165" i="7" s="1"/>
  <c r="AS259" i="7"/>
  <c r="AR259" i="7" s="1"/>
  <c r="AS260" i="7"/>
  <c r="AR260" i="7" s="1"/>
  <c r="AS263" i="7"/>
  <c r="AR263" i="7" s="1"/>
  <c r="AS268" i="7"/>
  <c r="AR268" i="7" s="1"/>
  <c r="AS298" i="7"/>
  <c r="AR298" i="7" s="1"/>
  <c r="AS308" i="7"/>
  <c r="AR308" i="7" s="1"/>
  <c r="AS362" i="7"/>
  <c r="AR362" i="7" s="1"/>
  <c r="AS363" i="7"/>
  <c r="AR363" i="7" s="1"/>
  <c r="AS506" i="7"/>
  <c r="AR506" i="7" s="1"/>
  <c r="AS37" i="7"/>
  <c r="AR37" i="7" s="1"/>
  <c r="AS39" i="7"/>
  <c r="AR39" i="7" s="1"/>
  <c r="AS70" i="7"/>
  <c r="AR70" i="7" s="1"/>
  <c r="AS71" i="7"/>
  <c r="AR71" i="7" s="1"/>
  <c r="AS117" i="7"/>
  <c r="AR117" i="7" s="1"/>
  <c r="AS163" i="7"/>
  <c r="AR163" i="7" s="1"/>
  <c r="AS198" i="7"/>
  <c r="AR198" i="7" s="1"/>
  <c r="AS208" i="7"/>
  <c r="AR208" i="7" s="1"/>
  <c r="AS228" i="7"/>
  <c r="AR228" i="7" s="1"/>
  <c r="AS265" i="7"/>
  <c r="AR265" i="7" s="1"/>
  <c r="AS266" i="7"/>
  <c r="AR266" i="7" s="1"/>
  <c r="AS289" i="7"/>
  <c r="AR289" i="7" s="1"/>
  <c r="AS324" i="7"/>
  <c r="AR324" i="7" s="1"/>
  <c r="AS329" i="7"/>
  <c r="AR329" i="7" s="1"/>
  <c r="AS364" i="7"/>
  <c r="AR364" i="7" s="1"/>
  <c r="AR35" i="7"/>
  <c r="AS36" i="7"/>
  <c r="AR36" i="7" s="1"/>
  <c r="AS38" i="7"/>
  <c r="AR38" i="7" s="1"/>
  <c r="AS40" i="7"/>
  <c r="AR40" i="7" s="1"/>
  <c r="AS41" i="7"/>
  <c r="AR41" i="7" s="1"/>
  <c r="AS42" i="7"/>
  <c r="AR42" i="7" s="1"/>
  <c r="AS43" i="7"/>
  <c r="AR43" i="7" s="1"/>
  <c r="AS44" i="7"/>
  <c r="AR44" i="7" s="1"/>
  <c r="AS46" i="7"/>
  <c r="AR46" i="7" s="1"/>
  <c r="AS47" i="7"/>
  <c r="AR47" i="7" s="1"/>
  <c r="AS48" i="7"/>
  <c r="AR48" i="7" s="1"/>
  <c r="AS49" i="7"/>
  <c r="AR49" i="7" s="1"/>
  <c r="AS51" i="7"/>
  <c r="AR51" i="7" s="1"/>
  <c r="AS52" i="7"/>
  <c r="AR52" i="7" s="1"/>
  <c r="AS53" i="7"/>
  <c r="AR53" i="7" s="1"/>
  <c r="AS54" i="7"/>
  <c r="AR54" i="7" s="1"/>
  <c r="AS55" i="7"/>
  <c r="AR55" i="7" s="1"/>
  <c r="AS58" i="7"/>
  <c r="AR58" i="7" s="1"/>
  <c r="AS59" i="7"/>
  <c r="AR59" i="7" s="1"/>
  <c r="AS60" i="7"/>
  <c r="AR60" i="7" s="1"/>
  <c r="AS61" i="7"/>
  <c r="AR61" i="7" s="1"/>
  <c r="AS62" i="7"/>
  <c r="AR62" i="7" s="1"/>
  <c r="AS63" i="7"/>
  <c r="AR63" i="7" s="1"/>
  <c r="AS65" i="7"/>
  <c r="AR65" i="7" s="1"/>
  <c r="AS67" i="7"/>
  <c r="AR67" i="7" s="1"/>
  <c r="AS68" i="7"/>
  <c r="AR68" i="7" s="1"/>
  <c r="AS72" i="7"/>
  <c r="AR72" i="7" s="1"/>
  <c r="AS73" i="7"/>
  <c r="AR73" i="7" s="1"/>
  <c r="AS74" i="7"/>
  <c r="AR74" i="7" s="1"/>
  <c r="AS77" i="7"/>
  <c r="AR77" i="7" s="1"/>
  <c r="AS78" i="7"/>
  <c r="AR78" i="7" s="1"/>
  <c r="AS79" i="7"/>
  <c r="AR79" i="7" s="1"/>
  <c r="AS80" i="7"/>
  <c r="AR80" i="7" s="1"/>
  <c r="AS81" i="7"/>
  <c r="AR81" i="7" s="1"/>
  <c r="AS82" i="7"/>
  <c r="AR82" i="7" s="1"/>
  <c r="AS83" i="7"/>
  <c r="AR83" i="7" s="1"/>
  <c r="AS84" i="7"/>
  <c r="AR84" i="7" s="1"/>
  <c r="AS85" i="7"/>
  <c r="AR85" i="7" s="1"/>
  <c r="AS86" i="7"/>
  <c r="AR86" i="7" s="1"/>
  <c r="AS87" i="7"/>
  <c r="AR87" i="7" s="1"/>
  <c r="AS88" i="7"/>
  <c r="AR88" i="7" s="1"/>
  <c r="AS89" i="7"/>
  <c r="AR89" i="7" s="1"/>
  <c r="AS90" i="7"/>
  <c r="AR90" i="7" s="1"/>
  <c r="AS91" i="7"/>
  <c r="AR91" i="7" s="1"/>
  <c r="AS92" i="7"/>
  <c r="AR92" i="7" s="1"/>
  <c r="AS93" i="7"/>
  <c r="AR93" i="7" s="1"/>
  <c r="AS94" i="7"/>
  <c r="AR94" i="7" s="1"/>
  <c r="AS95" i="7"/>
  <c r="AR95" i="7" s="1"/>
  <c r="AS107" i="7"/>
  <c r="AR107" i="7" s="1"/>
  <c r="AS108" i="7"/>
  <c r="AR108" i="7" s="1"/>
  <c r="AS109" i="7"/>
  <c r="AR109" i="7" s="1"/>
  <c r="AS110" i="7"/>
  <c r="AR110" i="7" s="1"/>
  <c r="AS111" i="7"/>
  <c r="AR111" i="7" s="1"/>
  <c r="AS112" i="7"/>
  <c r="AR112" i="7" s="1"/>
  <c r="AS113" i="7"/>
  <c r="AR113" i="7" s="1"/>
  <c r="AS114" i="7"/>
  <c r="AR114" i="7" s="1"/>
  <c r="AS115" i="7"/>
  <c r="AR115" i="7" s="1"/>
  <c r="AS116" i="7"/>
  <c r="AR116" i="7" s="1"/>
  <c r="AS118" i="7"/>
  <c r="AR118" i="7" s="1"/>
  <c r="AS119" i="7"/>
  <c r="AR119" i="7" s="1"/>
  <c r="AS120" i="7"/>
  <c r="AR120" i="7" s="1"/>
  <c r="AS121" i="7"/>
  <c r="AR121" i="7" s="1"/>
  <c r="AS122" i="7"/>
  <c r="AR122" i="7" s="1"/>
  <c r="AS123" i="7"/>
  <c r="AR123" i="7" s="1"/>
  <c r="AS124" i="7"/>
  <c r="AR124" i="7" s="1"/>
  <c r="AS125" i="7"/>
  <c r="AR125" i="7" s="1"/>
  <c r="AS126" i="7"/>
  <c r="AR126" i="7" s="1"/>
  <c r="AS127" i="7"/>
  <c r="AR127" i="7" s="1"/>
  <c r="AS128" i="7"/>
  <c r="AR128" i="7" s="1"/>
  <c r="AS129" i="7"/>
  <c r="AR129" i="7" s="1"/>
  <c r="AS130" i="7"/>
  <c r="AR130" i="7" s="1"/>
  <c r="AS131" i="7"/>
  <c r="AR131" i="7" s="1"/>
  <c r="AS132" i="7"/>
  <c r="AR132" i="7" s="1"/>
  <c r="AS133" i="7"/>
  <c r="AR133" i="7" s="1"/>
  <c r="AS134" i="7"/>
  <c r="AR134" i="7" s="1"/>
  <c r="AS135" i="7"/>
  <c r="AR135" i="7" s="1"/>
  <c r="AS136" i="7"/>
  <c r="AR136" i="7" s="1"/>
  <c r="AS137" i="7"/>
  <c r="AR137" i="7" s="1"/>
  <c r="AS138" i="7"/>
  <c r="AR138" i="7" s="1"/>
  <c r="AS139" i="7"/>
  <c r="AR139" i="7" s="1"/>
  <c r="AS140" i="7"/>
  <c r="AR140" i="7" s="1"/>
  <c r="AS141" i="7"/>
  <c r="AR141" i="7" s="1"/>
  <c r="AS146" i="7"/>
  <c r="AR146" i="7" s="1"/>
  <c r="AS147" i="7"/>
  <c r="AR147" i="7" s="1"/>
  <c r="AS148" i="7"/>
  <c r="AR148" i="7" s="1"/>
  <c r="AS149" i="7"/>
  <c r="AR149" i="7" s="1"/>
  <c r="AS150" i="7"/>
  <c r="AR150" i="7" s="1"/>
  <c r="AS151" i="7"/>
  <c r="AR151" i="7" s="1"/>
  <c r="AS152" i="7"/>
  <c r="AR152" i="7" s="1"/>
  <c r="AS153" i="7"/>
  <c r="AR153" i="7" s="1"/>
  <c r="AS154" i="7"/>
  <c r="AR154" i="7" s="1"/>
  <c r="AS155" i="7"/>
  <c r="AR155" i="7" s="1"/>
  <c r="AS156" i="7"/>
  <c r="AR156" i="7" s="1"/>
  <c r="AS157" i="7"/>
  <c r="AR157" i="7" s="1"/>
  <c r="AS158" i="7"/>
  <c r="AR158" i="7" s="1"/>
  <c r="AS159" i="7"/>
  <c r="AR159" i="7" s="1"/>
  <c r="AS160" i="7"/>
  <c r="AR160" i="7" s="1"/>
  <c r="AS161" i="7"/>
  <c r="AR161" i="7" s="1"/>
  <c r="AS162" i="7"/>
  <c r="AR162" i="7" s="1"/>
  <c r="AS164" i="7"/>
  <c r="AR164" i="7" s="1"/>
  <c r="AS166" i="7"/>
  <c r="AR166" i="7" s="1"/>
  <c r="AS167" i="7"/>
  <c r="AR167" i="7" s="1"/>
  <c r="AS168" i="7"/>
  <c r="AR168" i="7" s="1"/>
  <c r="AS169" i="7"/>
  <c r="AR169" i="7" s="1"/>
  <c r="AS170" i="7"/>
  <c r="AR170" i="7" s="1"/>
  <c r="AS171" i="7"/>
  <c r="AR171" i="7" s="1"/>
  <c r="AS172" i="7"/>
  <c r="AR172" i="7" s="1"/>
  <c r="AS173" i="7"/>
  <c r="AR173" i="7" s="1"/>
  <c r="AS174" i="7"/>
  <c r="AR174" i="7" s="1"/>
  <c r="AS175" i="7"/>
  <c r="AR175" i="7" s="1"/>
  <c r="AS176" i="7"/>
  <c r="AR176" i="7" s="1"/>
  <c r="AS177" i="7"/>
  <c r="AR177" i="7" s="1"/>
  <c r="AS178" i="7"/>
  <c r="AR178" i="7" s="1"/>
  <c r="AS179" i="7"/>
  <c r="AR179" i="7" s="1"/>
  <c r="AS180" i="7"/>
  <c r="AR180" i="7" s="1"/>
  <c r="AS181" i="7"/>
  <c r="AR181" i="7" s="1"/>
  <c r="AS182" i="7"/>
  <c r="AR182" i="7" s="1"/>
  <c r="AS183" i="7"/>
  <c r="AR183" i="7" s="1"/>
  <c r="AS184" i="7"/>
  <c r="AR184" i="7" s="1"/>
  <c r="AS185" i="7"/>
  <c r="AR185" i="7" s="1"/>
  <c r="AS186" i="7"/>
  <c r="AR186" i="7" s="1"/>
  <c r="AS187" i="7"/>
  <c r="AR187" i="7" s="1"/>
  <c r="AS188" i="7"/>
  <c r="AR188" i="7" s="1"/>
  <c r="AS189" i="7"/>
  <c r="AR189" i="7" s="1"/>
  <c r="AS190" i="7"/>
  <c r="AR190" i="7" s="1"/>
  <c r="AS191" i="7"/>
  <c r="AR191" i="7" s="1"/>
  <c r="AS192" i="7"/>
  <c r="AR192" i="7" s="1"/>
  <c r="AS193" i="7"/>
  <c r="AR193" i="7" s="1"/>
  <c r="AS194" i="7"/>
  <c r="AR194" i="7" s="1"/>
  <c r="AS195" i="7"/>
  <c r="AR195" i="7" s="1"/>
  <c r="AS196" i="7"/>
  <c r="AR196" i="7" s="1"/>
  <c r="AS197" i="7"/>
  <c r="AR197" i="7" s="1"/>
  <c r="AS199" i="7"/>
  <c r="AR199" i="7" s="1"/>
  <c r="AS200" i="7"/>
  <c r="AR200" i="7" s="1"/>
  <c r="AS201" i="7"/>
  <c r="AR201" i="7" s="1"/>
  <c r="AS202" i="7"/>
  <c r="AR202" i="7" s="1"/>
  <c r="AS203" i="7"/>
  <c r="AR203" i="7" s="1"/>
  <c r="AS204" i="7"/>
  <c r="AR204" i="7" s="1"/>
  <c r="AS205" i="7"/>
  <c r="AR205" i="7" s="1"/>
  <c r="AS206" i="7"/>
  <c r="AR206" i="7" s="1"/>
  <c r="AS207" i="7"/>
  <c r="AR207" i="7" s="1"/>
  <c r="AS209" i="7"/>
  <c r="AR209" i="7" s="1"/>
  <c r="AS210" i="7"/>
  <c r="AR210" i="7" s="1"/>
  <c r="AS211" i="7"/>
  <c r="AR211" i="7" s="1"/>
  <c r="AS212" i="7"/>
  <c r="AR212" i="7" s="1"/>
  <c r="AS213" i="7"/>
  <c r="AR213" i="7" s="1"/>
  <c r="AS214" i="7"/>
  <c r="AR214" i="7" s="1"/>
  <c r="AS215" i="7"/>
  <c r="AR215" i="7" s="1"/>
  <c r="AS216" i="7"/>
  <c r="AR216" i="7" s="1"/>
  <c r="AS217" i="7"/>
  <c r="AR217" i="7" s="1"/>
  <c r="AS218" i="7"/>
  <c r="AR218" i="7" s="1"/>
  <c r="AS219" i="7"/>
  <c r="AR219" i="7" s="1"/>
  <c r="AS220" i="7"/>
  <c r="AR220" i="7" s="1"/>
  <c r="AS221" i="7"/>
  <c r="AR221" i="7" s="1"/>
  <c r="AS222" i="7"/>
  <c r="AR222" i="7" s="1"/>
  <c r="AS223" i="7"/>
  <c r="AR223" i="7" s="1"/>
  <c r="AS224" i="7"/>
  <c r="AR224" i="7" s="1"/>
  <c r="AS225" i="7"/>
  <c r="AR225" i="7" s="1"/>
  <c r="AS226" i="7"/>
  <c r="AR226" i="7" s="1"/>
  <c r="AS227" i="7"/>
  <c r="AR227" i="7" s="1"/>
  <c r="AS229" i="7"/>
  <c r="AR229" i="7" s="1"/>
  <c r="AS230" i="7"/>
  <c r="AR230" i="7" s="1"/>
  <c r="AS231" i="7"/>
  <c r="AR231" i="7" s="1"/>
  <c r="AS232" i="7"/>
  <c r="AR232" i="7" s="1"/>
  <c r="AS233" i="7"/>
  <c r="AR233" i="7" s="1"/>
  <c r="AS234" i="7"/>
  <c r="AR234" i="7" s="1"/>
  <c r="AS235" i="7"/>
  <c r="AR235" i="7" s="1"/>
  <c r="AS236" i="7"/>
  <c r="AR236" i="7" s="1"/>
  <c r="AS237" i="7"/>
  <c r="AR237" i="7" s="1"/>
  <c r="AS248" i="7"/>
  <c r="AR248" i="7" s="1"/>
  <c r="AS249" i="7"/>
  <c r="AR249" i="7" s="1"/>
  <c r="AS250" i="7"/>
  <c r="AR250" i="7" s="1"/>
  <c r="AS251" i="7"/>
  <c r="AR251" i="7" s="1"/>
  <c r="AS252" i="7"/>
  <c r="AR252" i="7" s="1"/>
  <c r="AS253" i="7"/>
  <c r="AR253" i="7" s="1"/>
  <c r="AS254" i="7"/>
  <c r="AR254" i="7" s="1"/>
  <c r="AS255" i="7"/>
  <c r="AR255" i="7" s="1"/>
  <c r="AS256" i="7"/>
  <c r="AR256" i="7" s="1"/>
  <c r="AS257" i="7"/>
  <c r="AR257" i="7" s="1"/>
  <c r="AS258" i="7"/>
  <c r="AR258" i="7" s="1"/>
  <c r="AS261" i="7"/>
  <c r="AR261" i="7" s="1"/>
  <c r="AS262" i="7"/>
  <c r="AR262" i="7" s="1"/>
  <c r="AS264" i="7"/>
  <c r="AR264" i="7" s="1"/>
  <c r="AS267" i="7"/>
  <c r="AR267" i="7" s="1"/>
  <c r="AS269" i="7"/>
  <c r="AR269" i="7" s="1"/>
  <c r="AS270" i="7"/>
  <c r="AR270" i="7" s="1"/>
  <c r="AS271" i="7"/>
  <c r="AR271" i="7" s="1"/>
  <c r="AS272" i="7"/>
  <c r="AR272" i="7" s="1"/>
  <c r="AS273" i="7"/>
  <c r="AR273" i="7" s="1"/>
  <c r="AS274" i="7"/>
  <c r="AR274" i="7" s="1"/>
  <c r="AS275" i="7"/>
  <c r="AR275" i="7" s="1"/>
  <c r="AS276" i="7"/>
  <c r="AR276" i="7" s="1"/>
  <c r="AS277" i="7"/>
  <c r="AR277" i="7" s="1"/>
  <c r="AS278" i="7"/>
  <c r="AR278" i="7" s="1"/>
  <c r="AS279" i="7"/>
  <c r="AR279" i="7" s="1"/>
  <c r="AS280" i="7"/>
  <c r="AR280" i="7" s="1"/>
  <c r="AS281" i="7"/>
  <c r="AR281" i="7" s="1"/>
  <c r="AS282" i="7"/>
  <c r="AR282" i="7" s="1"/>
  <c r="AS283" i="7"/>
  <c r="AR283" i="7" s="1"/>
  <c r="AS284" i="7"/>
  <c r="AR284" i="7" s="1"/>
  <c r="AS285" i="7"/>
  <c r="AR285" i="7" s="1"/>
  <c r="AS286" i="7"/>
  <c r="AR286" i="7" s="1"/>
  <c r="AS287" i="7"/>
  <c r="AR287" i="7" s="1"/>
  <c r="AS288" i="7"/>
  <c r="AR288" i="7" s="1"/>
  <c r="AS290" i="7"/>
  <c r="AR290" i="7" s="1"/>
  <c r="AS291" i="7"/>
  <c r="AR291" i="7" s="1"/>
  <c r="AS292" i="7"/>
  <c r="AR292" i="7" s="1"/>
  <c r="AS293" i="7"/>
  <c r="AR293" i="7" s="1"/>
  <c r="AS294" i="7"/>
  <c r="AR294" i="7" s="1"/>
  <c r="AS295" i="7"/>
  <c r="AR295" i="7" s="1"/>
  <c r="AS296" i="7"/>
  <c r="AR296" i="7" s="1"/>
  <c r="AS297" i="7"/>
  <c r="AR297" i="7" s="1"/>
  <c r="AS299" i="7"/>
  <c r="AR299" i="7" s="1"/>
  <c r="AS300" i="7"/>
  <c r="AR300" i="7" s="1"/>
  <c r="AS301" i="7"/>
  <c r="AR301" i="7" s="1"/>
  <c r="AS302" i="7"/>
  <c r="AR302" i="7" s="1"/>
  <c r="AS303" i="7"/>
  <c r="AR303" i="7" s="1"/>
  <c r="AS304" i="7"/>
  <c r="AR304" i="7" s="1"/>
  <c r="AS305" i="7"/>
  <c r="AR305" i="7" s="1"/>
  <c r="AS306" i="7"/>
  <c r="AR306" i="7" s="1"/>
  <c r="AS307" i="7"/>
  <c r="AR307" i="7" s="1"/>
  <c r="AS309" i="7"/>
  <c r="AR309" i="7" s="1"/>
  <c r="AS310" i="7"/>
  <c r="AR310" i="7" s="1"/>
  <c r="AS311" i="7"/>
  <c r="AR311" i="7" s="1"/>
  <c r="AS312" i="7"/>
  <c r="AR312" i="7" s="1"/>
  <c r="AS313" i="7"/>
  <c r="AR313" i="7" s="1"/>
  <c r="AS314" i="7"/>
  <c r="AR314" i="7" s="1"/>
  <c r="AS315" i="7"/>
  <c r="AR315" i="7" s="1"/>
  <c r="AS316" i="7"/>
  <c r="AR316" i="7" s="1"/>
  <c r="AS317" i="7"/>
  <c r="AR317" i="7" s="1"/>
  <c r="AS318" i="7"/>
  <c r="AR318" i="7" s="1"/>
  <c r="AS319" i="7"/>
  <c r="AR319" i="7" s="1"/>
  <c r="AS320" i="7"/>
  <c r="AR320" i="7" s="1"/>
  <c r="AS321" i="7"/>
  <c r="AR321" i="7" s="1"/>
  <c r="AS322" i="7"/>
  <c r="AR322" i="7" s="1"/>
  <c r="AS323" i="7"/>
  <c r="AR323" i="7" s="1"/>
  <c r="AS325" i="7"/>
  <c r="AR325" i="7" s="1"/>
  <c r="AS326" i="7"/>
  <c r="AR326" i="7" s="1"/>
  <c r="AS327" i="7"/>
  <c r="AR327" i="7" s="1"/>
  <c r="AS328" i="7"/>
  <c r="AR328" i="7" s="1"/>
  <c r="AS330" i="7"/>
  <c r="AR330" i="7" s="1"/>
  <c r="AS331" i="7"/>
  <c r="AR331" i="7" s="1"/>
  <c r="AS332" i="7"/>
  <c r="AR332" i="7" s="1"/>
  <c r="AS333" i="7"/>
  <c r="AR333" i="7" s="1"/>
  <c r="AS334" i="7"/>
  <c r="AR334" i="7" s="1"/>
  <c r="AS335" i="7"/>
  <c r="AR335" i="7" s="1"/>
  <c r="AS336" i="7"/>
  <c r="AR336" i="7" s="1"/>
  <c r="AS337" i="7"/>
  <c r="AR337" i="7" s="1"/>
  <c r="AS338" i="7"/>
  <c r="AR338" i="7" s="1"/>
  <c r="AS339" i="7"/>
  <c r="AR339" i="7" s="1"/>
  <c r="AS340" i="7"/>
  <c r="AR340" i="7" s="1"/>
  <c r="AS341" i="7"/>
  <c r="AR341" i="7" s="1"/>
  <c r="AS342" i="7"/>
  <c r="AR342" i="7" s="1"/>
  <c r="AS343" i="7"/>
  <c r="AR343" i="7" s="1"/>
  <c r="AS344" i="7"/>
  <c r="AR344" i="7" s="1"/>
  <c r="AS345" i="7"/>
  <c r="AR345" i="7" s="1"/>
  <c r="AS346" i="7"/>
  <c r="AR346" i="7" s="1"/>
  <c r="AS348" i="7"/>
  <c r="AR348" i="7" s="1"/>
  <c r="AS349" i="7"/>
  <c r="AR349" i="7" s="1"/>
  <c r="AS350" i="7"/>
  <c r="AR350" i="7" s="1"/>
  <c r="AS351" i="7"/>
  <c r="AR351" i="7" s="1"/>
  <c r="AS352" i="7"/>
  <c r="AR352" i="7" s="1"/>
  <c r="AS353" i="7"/>
  <c r="AR353" i="7" s="1"/>
  <c r="AS354" i="7"/>
  <c r="AR354" i="7" s="1"/>
  <c r="AS355" i="7"/>
  <c r="AR355" i="7" s="1"/>
  <c r="AS356" i="7"/>
  <c r="AR356" i="7" s="1"/>
  <c r="AS357" i="7"/>
  <c r="AR357" i="7" s="1"/>
  <c r="AS358" i="7"/>
  <c r="AR358" i="7" s="1"/>
  <c r="AS359" i="7"/>
  <c r="AR359" i="7" s="1"/>
  <c r="AS360" i="7"/>
  <c r="AR360" i="7" s="1"/>
  <c r="AS361" i="7"/>
  <c r="AR361" i="7" s="1"/>
  <c r="AS365" i="7"/>
  <c r="AR365" i="7" s="1"/>
  <c r="AS366" i="7"/>
  <c r="AR366" i="7" s="1"/>
  <c r="AS367" i="7"/>
  <c r="AR367" i="7" s="1"/>
  <c r="AS368" i="7"/>
  <c r="AR368" i="7" s="1"/>
  <c r="AS369" i="7"/>
  <c r="AR369" i="7" s="1"/>
  <c r="AS370" i="7"/>
  <c r="AR370" i="7" s="1"/>
  <c r="AS371" i="7"/>
  <c r="AR371" i="7" s="1"/>
  <c r="AS372" i="7"/>
  <c r="AR372" i="7" s="1"/>
  <c r="AS407" i="7"/>
  <c r="AR407" i="7" s="1"/>
  <c r="AS525" i="7"/>
  <c r="AR525" i="7" s="1"/>
  <c r="AS534" i="7"/>
  <c r="AR534" i="7" s="1"/>
  <c r="AS373" i="7"/>
  <c r="AR373" i="7" s="1"/>
  <c r="AS374" i="7"/>
  <c r="AR374" i="7" s="1"/>
  <c r="AS375" i="7"/>
  <c r="AR375" i="7" s="1"/>
  <c r="AS376" i="7"/>
  <c r="AR376" i="7" s="1"/>
  <c r="AS377" i="7"/>
  <c r="AR377" i="7" s="1"/>
  <c r="AS378" i="7"/>
  <c r="AR378" i="7" s="1"/>
  <c r="AS379" i="7"/>
  <c r="AR379" i="7" s="1"/>
  <c r="AS380" i="7"/>
  <c r="AR380" i="7" s="1"/>
  <c r="AS441" i="7"/>
  <c r="AR441" i="7" s="1"/>
  <c r="AS524" i="7"/>
  <c r="AR524" i="7" s="1"/>
  <c r="AS391" i="7"/>
  <c r="AR391" i="7" s="1"/>
  <c r="AS392" i="7"/>
  <c r="AR392" i="7" s="1"/>
  <c r="AS393" i="7"/>
  <c r="AR393" i="7" s="1"/>
  <c r="AS398" i="7"/>
  <c r="AR398" i="7" s="1"/>
  <c r="AS470" i="7"/>
  <c r="AR470" i="7" s="1"/>
  <c r="AS471" i="7"/>
  <c r="AR471" i="7" s="1"/>
  <c r="AS479" i="7"/>
  <c r="AR479" i="7" s="1"/>
  <c r="AS504" i="7"/>
  <c r="AR504" i="7" s="1"/>
  <c r="AS535" i="7"/>
  <c r="AR535" i="7" s="1"/>
  <c r="AS386" i="7"/>
  <c r="AR386" i="7" s="1"/>
  <c r="AS399" i="7"/>
  <c r="AR399" i="7" s="1"/>
  <c r="AS429" i="7"/>
  <c r="AR429" i="7" s="1"/>
  <c r="AS453" i="7"/>
  <c r="AR453" i="7" s="1"/>
  <c r="AS461" i="7"/>
  <c r="AR461" i="7" s="1"/>
  <c r="AS483" i="7"/>
  <c r="AR483" i="7" s="1"/>
  <c r="AS489" i="7"/>
  <c r="AR489" i="7" s="1"/>
  <c r="AS512" i="7"/>
  <c r="AR512" i="7" s="1"/>
  <c r="AS521" i="7"/>
  <c r="AR521" i="7" s="1"/>
  <c r="AS522" i="7"/>
  <c r="AR522" i="7" s="1"/>
  <c r="AS523" i="7"/>
  <c r="AR523" i="7" s="1"/>
  <c r="AS527" i="7"/>
  <c r="AR527" i="7" s="1"/>
  <c r="AS533" i="7"/>
  <c r="AR533" i="7" s="1"/>
  <c r="AS425" i="7"/>
  <c r="AR425" i="7" s="1"/>
  <c r="AS426" i="7"/>
  <c r="AR426" i="7" s="1"/>
  <c r="AS430" i="7"/>
  <c r="AR430" i="7" s="1"/>
  <c r="AS431" i="7"/>
  <c r="AR431" i="7" s="1"/>
  <c r="AS440" i="7"/>
  <c r="AR440" i="7" s="1"/>
  <c r="AS444" i="7"/>
  <c r="AR444" i="7" s="1"/>
  <c r="AS445" i="7"/>
  <c r="AR445" i="7" s="1"/>
  <c r="AS458" i="7"/>
  <c r="AR458" i="7" s="1"/>
  <c r="AS466" i="7"/>
  <c r="AR466" i="7" s="1"/>
  <c r="AS480" i="7"/>
  <c r="AR480" i="7" s="1"/>
  <c r="AS490" i="7"/>
  <c r="AR490" i="7" s="1"/>
  <c r="AS493" i="7"/>
  <c r="AR493" i="7" s="1"/>
  <c r="AS530" i="7"/>
  <c r="AR530" i="7" s="1"/>
  <c r="AS536" i="7"/>
  <c r="AR536" i="7" s="1"/>
  <c r="AS400" i="7"/>
  <c r="AR400" i="7" s="1"/>
  <c r="AS403" i="7"/>
  <c r="AR403" i="7" s="1"/>
  <c r="AS413" i="7"/>
  <c r="AR413" i="7" s="1"/>
  <c r="AS416" i="7"/>
  <c r="AR416" i="7" s="1"/>
  <c r="AS428" i="7"/>
  <c r="AR428" i="7" s="1"/>
  <c r="AS394" i="7"/>
  <c r="AR394" i="7" s="1"/>
  <c r="AS395" i="7"/>
  <c r="AR395" i="7" s="1"/>
  <c r="AS396" i="7"/>
  <c r="AR396" i="7" s="1"/>
  <c r="AS397" i="7"/>
  <c r="AR397" i="7" s="1"/>
  <c r="AS401" i="7"/>
  <c r="AR401" i="7" s="1"/>
  <c r="AS402" i="7"/>
  <c r="AR402" i="7" s="1"/>
  <c r="AS404" i="7"/>
  <c r="AR404" i="7" s="1"/>
  <c r="AS405" i="7"/>
  <c r="AR405" i="7" s="1"/>
  <c r="AS406" i="7"/>
  <c r="AR406" i="7" s="1"/>
  <c r="AS408" i="7"/>
  <c r="AR408" i="7" s="1"/>
  <c r="AS409" i="7"/>
  <c r="AR409" i="7" s="1"/>
  <c r="AS410" i="7"/>
  <c r="AR410" i="7" s="1"/>
  <c r="AS411" i="7"/>
  <c r="AR411" i="7" s="1"/>
  <c r="AS412" i="7"/>
  <c r="AR412" i="7" s="1"/>
  <c r="AS414" i="7"/>
  <c r="AR414" i="7" s="1"/>
  <c r="AS415" i="7"/>
  <c r="AR415" i="7" s="1"/>
  <c r="AS417" i="7"/>
  <c r="AR417" i="7" s="1"/>
  <c r="AS418" i="7"/>
  <c r="AR418" i="7" s="1"/>
  <c r="AS419" i="7"/>
  <c r="AR419" i="7" s="1"/>
  <c r="AS420" i="7"/>
  <c r="AR420" i="7" s="1"/>
  <c r="AS421" i="7"/>
  <c r="AR421" i="7" s="1"/>
  <c r="AS422" i="7"/>
  <c r="AR422" i="7" s="1"/>
  <c r="AS423" i="7"/>
  <c r="AR423" i="7" s="1"/>
  <c r="AS424" i="7"/>
  <c r="AR424" i="7" s="1"/>
  <c r="AS427" i="7"/>
  <c r="AR427" i="7" s="1"/>
  <c r="AS432" i="7"/>
  <c r="AR432" i="7" s="1"/>
  <c r="AS433" i="7"/>
  <c r="AR433" i="7" s="1"/>
  <c r="AS434" i="7"/>
  <c r="AR434" i="7" s="1"/>
  <c r="AS435" i="7"/>
  <c r="AR435" i="7" s="1"/>
  <c r="AS436" i="7"/>
  <c r="AR436" i="7" s="1"/>
  <c r="AS437" i="7"/>
  <c r="AR437" i="7" s="1"/>
  <c r="AS456" i="7"/>
  <c r="AR456" i="7" s="1"/>
  <c r="AS459" i="7"/>
  <c r="AR459" i="7" s="1"/>
  <c r="AS463" i="7"/>
  <c r="AR463" i="7" s="1"/>
  <c r="AS478" i="7"/>
  <c r="AR478" i="7" s="1"/>
  <c r="AS491" i="7"/>
  <c r="AR491" i="7" s="1"/>
  <c r="AS498" i="7"/>
  <c r="AR498" i="7" s="1"/>
  <c r="AS499" i="7"/>
  <c r="AR499" i="7" s="1"/>
  <c r="C5" i="7"/>
  <c r="B5" i="7" s="1"/>
  <c r="C6" i="7"/>
  <c r="D6" i="7" s="1"/>
  <c r="C7" i="7"/>
  <c r="D7" i="7" s="1"/>
  <c r="B7" i="7"/>
  <c r="C8" i="7"/>
  <c r="B8" i="7" s="1"/>
  <c r="C9" i="7"/>
  <c r="B9" i="7" s="1"/>
  <c r="C10" i="7"/>
  <c r="B10" i="7" s="1"/>
  <c r="C11" i="7"/>
  <c r="B11" i="7" s="1"/>
  <c r="C12" i="7"/>
  <c r="B12" i="7" s="1"/>
  <c r="C4" i="7"/>
  <c r="D4" i="7" s="1"/>
  <c r="B4" i="7"/>
  <c r="AA32" i="7"/>
  <c r="Z32" i="7"/>
  <c r="Q32" i="8"/>
  <c r="AG647" i="8"/>
  <c r="AF647" i="8" s="1"/>
  <c r="AH647" i="8"/>
  <c r="AT490" i="7"/>
  <c r="AT491" i="7"/>
  <c r="AS492" i="7"/>
  <c r="AR492" i="7" s="1"/>
  <c r="AT492" i="7"/>
  <c r="AT493" i="7"/>
  <c r="AS494" i="7"/>
  <c r="AR494" i="7" s="1"/>
  <c r="AT494" i="7"/>
  <c r="AS495" i="7"/>
  <c r="AR495" i="7" s="1"/>
  <c r="AT495" i="7"/>
  <c r="AH187" i="8"/>
  <c r="AG381" i="8"/>
  <c r="AF381" i="8" s="1"/>
  <c r="AH381" i="8"/>
  <c r="AG501" i="8"/>
  <c r="AF501" i="8" s="1"/>
  <c r="AG502" i="8"/>
  <c r="AF502" i="8" s="1"/>
  <c r="AG503" i="8"/>
  <c r="AF503" i="8" s="1"/>
  <c r="AG504" i="8"/>
  <c r="AF504" i="8" s="1"/>
  <c r="AG505" i="8"/>
  <c r="AF505" i="8" s="1"/>
  <c r="AG506" i="8"/>
  <c r="AF506" i="8" s="1"/>
  <c r="AG507" i="8"/>
  <c r="AF507" i="8" s="1"/>
  <c r="AG508" i="8"/>
  <c r="AF508" i="8" s="1"/>
  <c r="AG509" i="8"/>
  <c r="AF509" i="8" s="1"/>
  <c r="AG510" i="8"/>
  <c r="AF510" i="8" s="1"/>
  <c r="AG511" i="8"/>
  <c r="AF511" i="8" s="1"/>
  <c r="AG512" i="8"/>
  <c r="AF512" i="8" s="1"/>
  <c r="AG513" i="8"/>
  <c r="AF513" i="8" s="1"/>
  <c r="AG514" i="8"/>
  <c r="AF514" i="8" s="1"/>
  <c r="AG515" i="8"/>
  <c r="AF515" i="8" s="1"/>
  <c r="AG516" i="8"/>
  <c r="AF516" i="8" s="1"/>
  <c r="AG517" i="8"/>
  <c r="AF517" i="8" s="1"/>
  <c r="AG518" i="8"/>
  <c r="AF518" i="8" s="1"/>
  <c r="AG519" i="8"/>
  <c r="AF519" i="8" s="1"/>
  <c r="AG520" i="8"/>
  <c r="AF520" i="8" s="1"/>
  <c r="AG521" i="8"/>
  <c r="AF521" i="8" s="1"/>
  <c r="AG522" i="8"/>
  <c r="AF522" i="8" s="1"/>
  <c r="AG523" i="8"/>
  <c r="AF523" i="8" s="1"/>
  <c r="AG524" i="8"/>
  <c r="AF524" i="8" s="1"/>
  <c r="AG525" i="8"/>
  <c r="AF525" i="8" s="1"/>
  <c r="AG526" i="8"/>
  <c r="AF526" i="8" s="1"/>
  <c r="AG527" i="8"/>
  <c r="AF527" i="8" s="1"/>
  <c r="AG528" i="8"/>
  <c r="AF528" i="8" s="1"/>
  <c r="AG529" i="8"/>
  <c r="AF529" i="8" s="1"/>
  <c r="AG530" i="8"/>
  <c r="AF530" i="8" s="1"/>
  <c r="AG531" i="8"/>
  <c r="AF531" i="8" s="1"/>
  <c r="AG532" i="8"/>
  <c r="AF532" i="8" s="1"/>
  <c r="AG533" i="8"/>
  <c r="AF533" i="8" s="1"/>
  <c r="AG534" i="8"/>
  <c r="AF534" i="8" s="1"/>
  <c r="AG535" i="8"/>
  <c r="AF535" i="8" s="1"/>
  <c r="AG536" i="8"/>
  <c r="AF536" i="8" s="1"/>
  <c r="AG537" i="8"/>
  <c r="AF537" i="8" s="1"/>
  <c r="AG538" i="8"/>
  <c r="AF538" i="8" s="1"/>
  <c r="AG539" i="8"/>
  <c r="AF539" i="8" s="1"/>
  <c r="AG540" i="8"/>
  <c r="AF540" i="8" s="1"/>
  <c r="AG541" i="8"/>
  <c r="AF541" i="8" s="1"/>
  <c r="AG542" i="8"/>
  <c r="AF542" i="8" s="1"/>
  <c r="AG543" i="8"/>
  <c r="AF543" i="8" s="1"/>
  <c r="AG544" i="8"/>
  <c r="AF544" i="8" s="1"/>
  <c r="AG545" i="8"/>
  <c r="AF545" i="8" s="1"/>
  <c r="AG546" i="8"/>
  <c r="AF546" i="8" s="1"/>
  <c r="AG547" i="8"/>
  <c r="AF547" i="8" s="1"/>
  <c r="AG548" i="8"/>
  <c r="AF548" i="8" s="1"/>
  <c r="AG549" i="8"/>
  <c r="AF549" i="8" s="1"/>
  <c r="AG550" i="8"/>
  <c r="AF550" i="8" s="1"/>
  <c r="AG551" i="8"/>
  <c r="AF551" i="8" s="1"/>
  <c r="AG552" i="8"/>
  <c r="AF552" i="8" s="1"/>
  <c r="AG553" i="8"/>
  <c r="AF553" i="8" s="1"/>
  <c r="AG554" i="8"/>
  <c r="AF554" i="8" s="1"/>
  <c r="AG555" i="8"/>
  <c r="AF555" i="8" s="1"/>
  <c r="AG556" i="8"/>
  <c r="AF556" i="8" s="1"/>
  <c r="AG557" i="8"/>
  <c r="AF557" i="8" s="1"/>
  <c r="AG558" i="8"/>
  <c r="AF558" i="8" s="1"/>
  <c r="AG559" i="8"/>
  <c r="AF559" i="8" s="1"/>
  <c r="AG560" i="8"/>
  <c r="AF560" i="8" s="1"/>
  <c r="AG561" i="8"/>
  <c r="AF561" i="8" s="1"/>
  <c r="AG562" i="8"/>
  <c r="AF562" i="8" s="1"/>
  <c r="AG563" i="8"/>
  <c r="AF563" i="8" s="1"/>
  <c r="AG564" i="8"/>
  <c r="AF564" i="8" s="1"/>
  <c r="AG565" i="8"/>
  <c r="AF565" i="8" s="1"/>
  <c r="AG566" i="8"/>
  <c r="AF566" i="8" s="1"/>
  <c r="AG567" i="8"/>
  <c r="AF567" i="8" s="1"/>
  <c r="AG568" i="8"/>
  <c r="AF568" i="8" s="1"/>
  <c r="AG569" i="8"/>
  <c r="AF569" i="8" s="1"/>
  <c r="AG570" i="8"/>
  <c r="AF570" i="8" s="1"/>
  <c r="AG571" i="8"/>
  <c r="AF571" i="8" s="1"/>
  <c r="AH469" i="8"/>
  <c r="AH470" i="8"/>
  <c r="AH471" i="8"/>
  <c r="AH472" i="8"/>
  <c r="AH473" i="8"/>
  <c r="AH474" i="8"/>
  <c r="AH475" i="8"/>
  <c r="AH476" i="8"/>
  <c r="AH477" i="8"/>
  <c r="AH478" i="8"/>
  <c r="AH479" i="8"/>
  <c r="AH480" i="8"/>
  <c r="AH481" i="8"/>
  <c r="AH482" i="8"/>
  <c r="AH483" i="8"/>
  <c r="D5" i="7"/>
  <c r="D9" i="7"/>
  <c r="D10" i="7"/>
  <c r="A554" i="7" s="1"/>
  <c r="D11" i="7"/>
  <c r="A541" i="7"/>
  <c r="A542" i="7"/>
  <c r="E542" i="7" s="1"/>
  <c r="AU542" i="7" s="1"/>
  <c r="A544" i="7"/>
  <c r="E544" i="7" s="1"/>
  <c r="AU544" i="7" s="1"/>
  <c r="A545" i="7"/>
  <c r="A546" i="7"/>
  <c r="E546" i="7" s="1"/>
  <c r="A547" i="7"/>
  <c r="A548" i="7"/>
  <c r="E548" i="7" s="1"/>
  <c r="AU548" i="7" s="1"/>
  <c r="A549" i="7"/>
  <c r="A550" i="7"/>
  <c r="E550" i="7" s="1"/>
  <c r="AU550" i="7" s="1"/>
  <c r="A551" i="7"/>
  <c r="A552" i="7"/>
  <c r="E552" i="7" s="1"/>
  <c r="AU552" i="7" s="1"/>
  <c r="A557" i="7"/>
  <c r="A558" i="7"/>
  <c r="E558" i="7" s="1"/>
  <c r="AU558" i="7" s="1"/>
  <c r="A559" i="7"/>
  <c r="A560" i="7"/>
  <c r="E560" i="7" s="1"/>
  <c r="AU560" i="7" s="1"/>
  <c r="A561" i="7"/>
  <c r="A562" i="7"/>
  <c r="E562" i="7" s="1"/>
  <c r="AU562" i="7" s="1"/>
  <c r="A563" i="7"/>
  <c r="A564" i="7"/>
  <c r="E564" i="7" s="1"/>
  <c r="AU564" i="7" s="1"/>
  <c r="A565" i="7"/>
  <c r="E565" i="7" s="1"/>
  <c r="AU565" i="7" s="1"/>
  <c r="A566" i="7"/>
  <c r="E566" i="7" s="1"/>
  <c r="AU566" i="7" s="1"/>
  <c r="A568" i="7"/>
  <c r="E568" i="7" s="1"/>
  <c r="AU568" i="7" s="1"/>
  <c r="A571" i="7"/>
  <c r="A572" i="7"/>
  <c r="A573" i="7"/>
  <c r="E573" i="7" s="1"/>
  <c r="AU573" i="7" s="1"/>
  <c r="A574" i="7"/>
  <c r="E574" i="7" s="1"/>
  <c r="AU574" i="7" s="1"/>
  <c r="A575" i="7"/>
  <c r="A576" i="7"/>
  <c r="A577" i="7"/>
  <c r="A580" i="7"/>
  <c r="A581" i="7"/>
  <c r="A582" i="7"/>
  <c r="E582" i="7" s="1"/>
  <c r="AU582" i="7" s="1"/>
  <c r="A583" i="7"/>
  <c r="A584" i="7"/>
  <c r="A585" i="7"/>
  <c r="A586" i="7"/>
  <c r="E586" i="7" s="1"/>
  <c r="AU586" i="7" s="1"/>
  <c r="A587" i="7"/>
  <c r="A588" i="7"/>
  <c r="E588" i="7" s="1"/>
  <c r="AU588" i="7" s="1"/>
  <c r="A589" i="7"/>
  <c r="E589" i="7" s="1"/>
  <c r="AU589" i="7" s="1"/>
  <c r="A590" i="7"/>
  <c r="A591" i="7"/>
  <c r="E591" i="7" s="1"/>
  <c r="AU591" i="7" s="1"/>
  <c r="A592" i="7"/>
  <c r="E592" i="7" s="1"/>
  <c r="AU592" i="7" s="1"/>
  <c r="A593" i="7"/>
  <c r="A594" i="7"/>
  <c r="E594" i="7" s="1"/>
  <c r="AU594" i="7" s="1"/>
  <c r="A595" i="7"/>
  <c r="E595" i="7" s="1"/>
  <c r="AU595" i="7" s="1"/>
  <c r="A596" i="7"/>
  <c r="A597" i="7"/>
  <c r="A598" i="7"/>
  <c r="E598" i="7" s="1"/>
  <c r="AU598" i="7" s="1"/>
  <c r="A599" i="7"/>
  <c r="A600" i="7"/>
  <c r="E600" i="7" s="1"/>
  <c r="AU600" i="7" s="1"/>
  <c r="A601" i="7"/>
  <c r="E601" i="7" s="1"/>
  <c r="AU601" i="7" s="1"/>
  <c r="A602" i="7"/>
  <c r="E602" i="7" s="1"/>
  <c r="AU602" i="7" s="1"/>
  <c r="A603" i="7"/>
  <c r="E603" i="7" s="1"/>
  <c r="AU603" i="7" s="1"/>
  <c r="A604" i="7"/>
  <c r="A605" i="7"/>
  <c r="A606" i="7"/>
  <c r="E606" i="7" s="1"/>
  <c r="AU606" i="7" s="1"/>
  <c r="A607" i="7"/>
  <c r="A608" i="7"/>
  <c r="E608" i="7" s="1"/>
  <c r="AU608" i="7" s="1"/>
  <c r="A609" i="7"/>
  <c r="A610" i="7"/>
  <c r="A611" i="7"/>
  <c r="A612" i="7"/>
  <c r="A613" i="7"/>
  <c r="A614" i="7"/>
  <c r="E614" i="7" s="1"/>
  <c r="AU614" i="7" s="1"/>
  <c r="A615" i="7"/>
  <c r="A616" i="7"/>
  <c r="E616" i="7" s="1"/>
  <c r="AU616" i="7" s="1"/>
  <c r="A617" i="7"/>
  <c r="A618" i="7"/>
  <c r="A619" i="7"/>
  <c r="A620" i="7"/>
  <c r="A621" i="7"/>
  <c r="A622" i="7"/>
  <c r="E622" i="7" s="1"/>
  <c r="AU622" i="7" s="1"/>
  <c r="A623" i="7"/>
  <c r="A624" i="7"/>
  <c r="A625" i="7"/>
  <c r="E625" i="7" s="1"/>
  <c r="AU625" i="7" s="1"/>
  <c r="A626" i="7"/>
  <c r="A627" i="7"/>
  <c r="A628" i="7"/>
  <c r="E628" i="7" s="1"/>
  <c r="AU628" i="7" s="1"/>
  <c r="A629" i="7"/>
  <c r="A630" i="7"/>
  <c r="E630" i="7" s="1"/>
  <c r="AU630" i="7" s="1"/>
  <c r="A631" i="7"/>
  <c r="E631" i="7" s="1"/>
  <c r="AU631" i="7" s="1"/>
  <c r="A632" i="7"/>
  <c r="A633" i="7"/>
  <c r="E633" i="7" s="1"/>
  <c r="AU633" i="7" s="1"/>
  <c r="A634" i="7"/>
  <c r="E634" i="7" s="1"/>
  <c r="AU634" i="7" s="1"/>
  <c r="A635" i="7"/>
  <c r="A636" i="7"/>
  <c r="A637" i="7"/>
  <c r="E637" i="7" s="1"/>
  <c r="AU637" i="7" s="1"/>
  <c r="A638" i="7"/>
  <c r="E638" i="7" s="1"/>
  <c r="AU638" i="7" s="1"/>
  <c r="A639" i="7"/>
  <c r="E639" i="7" s="1"/>
  <c r="AU639" i="7" s="1"/>
  <c r="A640" i="7"/>
  <c r="E640" i="7" s="1"/>
  <c r="AU640" i="7" s="1"/>
  <c r="A641" i="7"/>
  <c r="A642" i="7"/>
  <c r="E642" i="7" s="1"/>
  <c r="AU642" i="7" s="1"/>
  <c r="A643" i="7"/>
  <c r="E643" i="7" s="1"/>
  <c r="AU643" i="7" s="1"/>
  <c r="A644" i="7"/>
  <c r="E644" i="7" s="1"/>
  <c r="AU644" i="7" s="1"/>
  <c r="A645" i="7"/>
  <c r="A646" i="7"/>
  <c r="E646" i="7" s="1"/>
  <c r="AU646" i="7" s="1"/>
  <c r="A647" i="7"/>
  <c r="A648" i="7"/>
  <c r="A649" i="7"/>
  <c r="E649" i="7" s="1"/>
  <c r="AU649" i="7" s="1"/>
  <c r="A650" i="7"/>
  <c r="E650" i="7" s="1"/>
  <c r="AU650" i="7" s="1"/>
  <c r="A651" i="7"/>
  <c r="A652" i="7"/>
  <c r="A653" i="7"/>
  <c r="A654" i="7"/>
  <c r="A655" i="7"/>
  <c r="A656" i="7"/>
  <c r="E656" i="7" s="1"/>
  <c r="AU656" i="7" s="1"/>
  <c r="A657" i="7"/>
  <c r="A658" i="7"/>
  <c r="E658" i="7" s="1"/>
  <c r="AU658" i="7" s="1"/>
  <c r="A659" i="7"/>
  <c r="E659" i="7" s="1"/>
  <c r="AU659" i="7" s="1"/>
  <c r="A660" i="7"/>
  <c r="E660" i="7" s="1"/>
  <c r="AU660" i="7" s="1"/>
  <c r="A661" i="7"/>
  <c r="A662" i="7"/>
  <c r="A663" i="7"/>
  <c r="A664" i="7"/>
  <c r="A665" i="7"/>
  <c r="A666" i="7"/>
  <c r="E666" i="7" s="1"/>
  <c r="AU666" i="7" s="1"/>
  <c r="A667" i="7"/>
  <c r="A668" i="7"/>
  <c r="A669" i="7"/>
  <c r="E669" i="7" s="1"/>
  <c r="AU669" i="7" s="1"/>
  <c r="A670" i="7"/>
  <c r="A671" i="7"/>
  <c r="A672" i="7"/>
  <c r="A673" i="7"/>
  <c r="A674" i="7"/>
  <c r="E674" i="7" s="1"/>
  <c r="AU674" i="7" s="1"/>
  <c r="A675" i="7"/>
  <c r="A676" i="7"/>
  <c r="E676" i="7" s="1"/>
  <c r="AU676" i="7" s="1"/>
  <c r="A677" i="7"/>
  <c r="A678" i="7"/>
  <c r="A679" i="7"/>
  <c r="A680" i="7"/>
  <c r="A681" i="7"/>
  <c r="A682" i="7"/>
  <c r="A683" i="7"/>
  <c r="A684" i="7"/>
  <c r="E684" i="7" s="1"/>
  <c r="AU684" i="7" s="1"/>
  <c r="A685" i="7"/>
  <c r="E685" i="7" s="1"/>
  <c r="AU685" i="7" s="1"/>
  <c r="A686" i="7"/>
  <c r="E686" i="7" s="1"/>
  <c r="AU686" i="7" s="1"/>
  <c r="A687" i="7"/>
  <c r="A688" i="7"/>
  <c r="A689" i="7"/>
  <c r="E689" i="7" s="1"/>
  <c r="AU689" i="7" s="1"/>
  <c r="A690" i="7"/>
  <c r="E690" i="7" s="1"/>
  <c r="AU690" i="7" s="1"/>
  <c r="A691" i="7"/>
  <c r="A692" i="7"/>
  <c r="A693" i="7"/>
  <c r="E693" i="7" s="1"/>
  <c r="AU693" i="7" s="1"/>
  <c r="A694" i="7"/>
  <c r="A695" i="7"/>
  <c r="A696" i="7"/>
  <c r="A697" i="7"/>
  <c r="A698" i="7"/>
  <c r="E698" i="7" s="1"/>
  <c r="AU698" i="7" s="1"/>
  <c r="A699" i="7"/>
  <c r="A700" i="7"/>
  <c r="E700" i="7" s="1"/>
  <c r="AU700" i="7" s="1"/>
  <c r="A701" i="7"/>
  <c r="A702" i="7"/>
  <c r="E702" i="7" s="1"/>
  <c r="AU702" i="7" s="1"/>
  <c r="A703" i="7"/>
  <c r="A704" i="7"/>
  <c r="E704" i="7" s="1"/>
  <c r="AU704" i="7" s="1"/>
  <c r="A705" i="7"/>
  <c r="E705" i="7" s="1"/>
  <c r="AU705" i="7" s="1"/>
  <c r="A706" i="7"/>
  <c r="A707" i="7"/>
  <c r="A708" i="7"/>
  <c r="A709" i="7"/>
  <c r="A710" i="7"/>
  <c r="A711" i="7"/>
  <c r="E711" i="7" s="1"/>
  <c r="AU711" i="7" s="1"/>
  <c r="A712" i="7"/>
  <c r="E712" i="7" s="1"/>
  <c r="AU712" i="7" s="1"/>
  <c r="A713" i="7"/>
  <c r="A714" i="7"/>
  <c r="E714" i="7" s="1"/>
  <c r="AU714" i="7" s="1"/>
  <c r="A715" i="7"/>
  <c r="A716" i="7"/>
  <c r="E716" i="7" s="1"/>
  <c r="AU716" i="7" s="1"/>
  <c r="A717" i="7"/>
  <c r="A718" i="7"/>
  <c r="E718" i="7" s="1"/>
  <c r="AU718" i="7" s="1"/>
  <c r="A719" i="7"/>
  <c r="A720" i="7"/>
  <c r="E720" i="7" s="1"/>
  <c r="AU720" i="7" s="1"/>
  <c r="A721" i="7"/>
  <c r="E721" i="7" s="1"/>
  <c r="AU721" i="7" s="1"/>
  <c r="A722" i="7"/>
  <c r="A723" i="7"/>
  <c r="A724" i="7"/>
  <c r="A725" i="7"/>
  <c r="A726" i="7"/>
  <c r="E726" i="7" s="1"/>
  <c r="AU726" i="7" s="1"/>
  <c r="A727" i="7"/>
  <c r="E727" i="7" s="1"/>
  <c r="AU727" i="7" s="1"/>
  <c r="A728" i="7"/>
  <c r="E728" i="7" s="1"/>
  <c r="AU728" i="7" s="1"/>
  <c r="A729" i="7"/>
  <c r="E729" i="7" s="1"/>
  <c r="AU729" i="7" s="1"/>
  <c r="A730" i="7"/>
  <c r="E730" i="7" s="1"/>
  <c r="AU730" i="7" s="1"/>
  <c r="A731" i="7"/>
  <c r="A732" i="7"/>
  <c r="E732" i="7" s="1"/>
  <c r="AU732" i="7" s="1"/>
  <c r="A733" i="7"/>
  <c r="E733" i="7" s="1"/>
  <c r="AU733" i="7" s="1"/>
  <c r="A734" i="7"/>
  <c r="E734" i="7" s="1"/>
  <c r="AU734" i="7" s="1"/>
  <c r="A735" i="7"/>
  <c r="E735" i="7" s="1"/>
  <c r="AU735" i="7" s="1"/>
  <c r="A736" i="7"/>
  <c r="E736" i="7" s="1"/>
  <c r="AU736" i="7" s="1"/>
  <c r="A737" i="7"/>
  <c r="E737" i="7" s="1"/>
  <c r="AU737" i="7" s="1"/>
  <c r="A738" i="7"/>
  <c r="E738" i="7" s="1"/>
  <c r="AU738" i="7" s="1"/>
  <c r="A739" i="7"/>
  <c r="E739" i="7" s="1"/>
  <c r="AU739" i="7" s="1"/>
  <c r="A740" i="7"/>
  <c r="E740" i="7" s="1"/>
  <c r="AU740" i="7" s="1"/>
  <c r="A741" i="7"/>
  <c r="E741" i="7" s="1"/>
  <c r="AU741" i="7" s="1"/>
  <c r="A742" i="7"/>
  <c r="A743" i="7"/>
  <c r="A744" i="7"/>
  <c r="E744" i="7" s="1"/>
  <c r="AU744" i="7" s="1"/>
  <c r="A745" i="7"/>
  <c r="E745" i="7" s="1"/>
  <c r="AU745" i="7" s="1"/>
  <c r="A746" i="7"/>
  <c r="E746" i="7" s="1"/>
  <c r="AU746" i="7" s="1"/>
  <c r="A747" i="7"/>
  <c r="A748" i="7"/>
  <c r="E748" i="7" s="1"/>
  <c r="AU748" i="7" s="1"/>
  <c r="A749" i="7"/>
  <c r="A750" i="7"/>
  <c r="E750" i="7" s="1"/>
  <c r="AU750" i="7" s="1"/>
  <c r="A751" i="7"/>
  <c r="E751" i="7" s="1"/>
  <c r="AU751" i="7" s="1"/>
  <c r="A752" i="7"/>
  <c r="E752" i="7" s="1"/>
  <c r="AU752" i="7" s="1"/>
  <c r="A753" i="7"/>
  <c r="A754" i="7"/>
  <c r="A755" i="7"/>
  <c r="E755" i="7" s="1"/>
  <c r="AU755" i="7" s="1"/>
  <c r="A756" i="7"/>
  <c r="A757" i="7"/>
  <c r="E757" i="7" s="1"/>
  <c r="AU757" i="7" s="1"/>
  <c r="A758" i="7"/>
  <c r="E758" i="7" s="1"/>
  <c r="AU758" i="7" s="1"/>
  <c r="A759" i="7"/>
  <c r="A760" i="7"/>
  <c r="E760" i="7" s="1"/>
  <c r="AU760" i="7" s="1"/>
  <c r="A761" i="7"/>
  <c r="A762" i="7"/>
  <c r="A763" i="7"/>
  <c r="A764" i="7"/>
  <c r="E764" i="7" s="1"/>
  <c r="AU764" i="7" s="1"/>
  <c r="A765" i="7"/>
  <c r="E765" i="7" s="1"/>
  <c r="AU765" i="7" s="1"/>
  <c r="A766" i="7"/>
  <c r="A767" i="7"/>
  <c r="E767" i="7" s="1"/>
  <c r="AU767" i="7" s="1"/>
  <c r="A768" i="7"/>
  <c r="E768" i="7" s="1"/>
  <c r="AU768" i="7" s="1"/>
  <c r="A769" i="7"/>
  <c r="E769" i="7" s="1"/>
  <c r="AU769" i="7" s="1"/>
  <c r="A770" i="7"/>
  <c r="E770" i="7" s="1"/>
  <c r="AU770" i="7" s="1"/>
  <c r="A771" i="7"/>
  <c r="A772" i="7"/>
  <c r="A773" i="7"/>
  <c r="E773" i="7" s="1"/>
  <c r="AU773" i="7" s="1"/>
  <c r="A774" i="7"/>
  <c r="E774" i="7" s="1"/>
  <c r="AU774" i="7" s="1"/>
  <c r="A775" i="7"/>
  <c r="E775" i="7" s="1"/>
  <c r="AU775" i="7" s="1"/>
  <c r="A776" i="7"/>
  <c r="A777" i="7"/>
  <c r="A778" i="7"/>
  <c r="A779" i="7"/>
  <c r="A780" i="7"/>
  <c r="A781" i="7"/>
  <c r="A782" i="7"/>
  <c r="E782" i="7" s="1"/>
  <c r="AU782" i="7" s="1"/>
  <c r="A783" i="7"/>
  <c r="E783" i="7" s="1"/>
  <c r="AU783" i="7" s="1"/>
  <c r="A784" i="7"/>
  <c r="A785" i="7"/>
  <c r="E785" i="7" s="1"/>
  <c r="AU785" i="7" s="1"/>
  <c r="A786" i="7"/>
  <c r="E786" i="7" s="1"/>
  <c r="AU786" i="7" s="1"/>
  <c r="A787" i="7"/>
  <c r="E787" i="7" s="1"/>
  <c r="AU787" i="7" s="1"/>
  <c r="A788" i="7"/>
  <c r="E788" i="7" s="1"/>
  <c r="AU788" i="7" s="1"/>
  <c r="A789" i="7"/>
  <c r="A790" i="7"/>
  <c r="A791" i="7"/>
  <c r="E791" i="7" s="1"/>
  <c r="AU791" i="7" s="1"/>
  <c r="A792" i="7"/>
  <c r="A793" i="7"/>
  <c r="E793" i="7" s="1"/>
  <c r="AU793" i="7" s="1"/>
  <c r="A794" i="7"/>
  <c r="E794" i="7" s="1"/>
  <c r="AU794" i="7" s="1"/>
  <c r="A795" i="7"/>
  <c r="E795" i="7" s="1"/>
  <c r="AU795" i="7" s="1"/>
  <c r="A796" i="7"/>
  <c r="A797" i="7"/>
  <c r="E797" i="7" s="1"/>
  <c r="AU797" i="7" s="1"/>
  <c r="A798" i="7"/>
  <c r="A799" i="7"/>
  <c r="A800" i="7"/>
  <c r="E800" i="7" s="1"/>
  <c r="AU800" i="7" s="1"/>
  <c r="A801" i="7"/>
  <c r="A802" i="7"/>
  <c r="A803" i="7"/>
  <c r="E803" i="7" s="1"/>
  <c r="AU803" i="7" s="1"/>
  <c r="A804" i="7"/>
  <c r="A805" i="7"/>
  <c r="E805" i="7" s="1"/>
  <c r="AU805" i="7" s="1"/>
  <c r="A806" i="7"/>
  <c r="A807" i="7"/>
  <c r="A808" i="7"/>
  <c r="A809" i="7"/>
  <c r="E809" i="7" s="1"/>
  <c r="AU809" i="7" s="1"/>
  <c r="A810" i="7"/>
  <c r="E810" i="7" s="1"/>
  <c r="AU810" i="7" s="1"/>
  <c r="A811" i="7"/>
  <c r="E811" i="7" s="1"/>
  <c r="AU811" i="7" s="1"/>
  <c r="A812" i="7"/>
  <c r="A813" i="7"/>
  <c r="A814" i="7"/>
  <c r="A815" i="7"/>
  <c r="A816" i="7"/>
  <c r="E816" i="7" s="1"/>
  <c r="AU816" i="7" s="1"/>
  <c r="A817" i="7"/>
  <c r="E817" i="7" s="1"/>
  <c r="AU817" i="7" s="1"/>
  <c r="A818" i="7"/>
  <c r="E818" i="7" s="1"/>
  <c r="AU818" i="7" s="1"/>
  <c r="A819" i="7"/>
  <c r="A820" i="7"/>
  <c r="A821" i="7"/>
  <c r="E821" i="7" s="1"/>
  <c r="AU821" i="7" s="1"/>
  <c r="A822" i="7"/>
  <c r="E822" i="7" s="1"/>
  <c r="AU822" i="7" s="1"/>
  <c r="A823" i="7"/>
  <c r="E823" i="7" s="1"/>
  <c r="AU823" i="7" s="1"/>
  <c r="A824" i="7"/>
  <c r="E824" i="7" s="1"/>
  <c r="AU824" i="7" s="1"/>
  <c r="A825" i="7"/>
  <c r="A826" i="7"/>
  <c r="A827" i="7"/>
  <c r="A828" i="7"/>
  <c r="E828" i="7" s="1"/>
  <c r="AU828" i="7" s="1"/>
  <c r="A829" i="7"/>
  <c r="E829" i="7" s="1"/>
  <c r="AU829" i="7" s="1"/>
  <c r="A830" i="7"/>
  <c r="E830" i="7" s="1"/>
  <c r="AU830" i="7" s="1"/>
  <c r="A831" i="7"/>
  <c r="A832" i="7"/>
  <c r="A833" i="7"/>
  <c r="E833" i="7" s="1"/>
  <c r="AU833" i="7" s="1"/>
  <c r="A834" i="7"/>
  <c r="E834" i="7" s="1"/>
  <c r="AU834" i="7" s="1"/>
  <c r="A835" i="7"/>
  <c r="E835" i="7" s="1"/>
  <c r="AU835" i="7" s="1"/>
  <c r="A836" i="7"/>
  <c r="E836" i="7" s="1"/>
  <c r="AU836" i="7" s="1"/>
  <c r="A837" i="7"/>
  <c r="A838" i="7"/>
  <c r="E838" i="7" s="1"/>
  <c r="AU838" i="7" s="1"/>
  <c r="A839" i="7"/>
  <c r="A840" i="7"/>
  <c r="E840" i="7" s="1"/>
  <c r="AU840" i="7" s="1"/>
  <c r="A841" i="7"/>
  <c r="E841" i="7" s="1"/>
  <c r="AU841" i="7" s="1"/>
  <c r="A842" i="7"/>
  <c r="A843" i="7"/>
  <c r="A844" i="7"/>
  <c r="A845" i="7"/>
  <c r="A846" i="7"/>
  <c r="A847" i="7"/>
  <c r="E847" i="7" s="1"/>
  <c r="AU847" i="7" s="1"/>
  <c r="A848" i="7"/>
  <c r="E848" i="7" s="1"/>
  <c r="AU848" i="7" s="1"/>
  <c r="A849" i="7"/>
  <c r="A850" i="7"/>
  <c r="A851" i="7"/>
  <c r="E851" i="7" s="1"/>
  <c r="AU851" i="7" s="1"/>
  <c r="A852" i="7"/>
  <c r="E852" i="7" s="1"/>
  <c r="AU852" i="7" s="1"/>
  <c r="A853" i="7"/>
  <c r="A854" i="7"/>
  <c r="E854" i="7" s="1"/>
  <c r="AU854" i="7" s="1"/>
  <c r="A855" i="7"/>
  <c r="A856" i="7"/>
  <c r="E856" i="7" s="1"/>
  <c r="AU856" i="7" s="1"/>
  <c r="A857" i="7"/>
  <c r="E857" i="7" s="1"/>
  <c r="AU857" i="7" s="1"/>
  <c r="A858" i="7"/>
  <c r="E858" i="7" s="1"/>
  <c r="AU858" i="7" s="1"/>
  <c r="A859" i="7"/>
  <c r="E859" i="7" s="1"/>
  <c r="AU859" i="7" s="1"/>
  <c r="A860" i="7"/>
  <c r="E860" i="7" s="1"/>
  <c r="AU860" i="7" s="1"/>
  <c r="A861" i="7"/>
  <c r="E861" i="7" s="1"/>
  <c r="AU861" i="7" s="1"/>
  <c r="A862" i="7"/>
  <c r="A863" i="7"/>
  <c r="A864" i="7"/>
  <c r="E864" i="7" s="1"/>
  <c r="AU864" i="7" s="1"/>
  <c r="A865" i="7"/>
  <c r="A866" i="7"/>
  <c r="E866" i="7" s="1"/>
  <c r="AU866" i="7" s="1"/>
  <c r="A867" i="7"/>
  <c r="A868" i="7"/>
  <c r="A869" i="7"/>
  <c r="A870" i="7"/>
  <c r="E870" i="7" s="1"/>
  <c r="AU870" i="7" s="1"/>
  <c r="A871" i="7"/>
  <c r="A872" i="7"/>
  <c r="A873" i="7"/>
  <c r="A874" i="7"/>
  <c r="A875" i="7"/>
  <c r="E875" i="7" s="1"/>
  <c r="AU875" i="7" s="1"/>
  <c r="A876" i="7"/>
  <c r="E876" i="7" s="1"/>
  <c r="AU876" i="7" s="1"/>
  <c r="A877" i="7"/>
  <c r="A878" i="7"/>
  <c r="A879" i="7"/>
  <c r="E879" i="7" s="1"/>
  <c r="AU879" i="7" s="1"/>
  <c r="A880" i="7"/>
  <c r="A881" i="7"/>
  <c r="E881" i="7" s="1"/>
  <c r="AU881" i="7" s="1"/>
  <c r="A882" i="7"/>
  <c r="A883" i="7"/>
  <c r="E883" i="7" s="1"/>
  <c r="AU883" i="7" s="1"/>
  <c r="A884" i="7"/>
  <c r="A885" i="7"/>
  <c r="A886" i="7"/>
  <c r="A887" i="7"/>
  <c r="A888" i="7"/>
  <c r="E888" i="7" s="1"/>
  <c r="AU888" i="7" s="1"/>
  <c r="A889" i="7"/>
  <c r="A890" i="7"/>
  <c r="A891" i="7"/>
  <c r="E891" i="7" s="1"/>
  <c r="AU891" i="7" s="1"/>
  <c r="A892" i="7"/>
  <c r="A893" i="7"/>
  <c r="A894" i="7"/>
  <c r="E894" i="7" s="1"/>
  <c r="AU894" i="7" s="1"/>
  <c r="A895" i="7"/>
  <c r="E895" i="7" s="1"/>
  <c r="AU895" i="7" s="1"/>
  <c r="A896" i="7"/>
  <c r="E896" i="7" s="1"/>
  <c r="AU896" i="7" s="1"/>
  <c r="A897" i="7"/>
  <c r="A898" i="7"/>
  <c r="A899" i="7"/>
  <c r="A900" i="7"/>
  <c r="E900" i="7" s="1"/>
  <c r="AU900" i="7" s="1"/>
  <c r="A901" i="7"/>
  <c r="A902" i="7"/>
  <c r="E902" i="7" s="1"/>
  <c r="AU902" i="7" s="1"/>
  <c r="A903" i="7"/>
  <c r="A904" i="7"/>
  <c r="A905" i="7"/>
  <c r="E905" i="7" s="1"/>
  <c r="AU905" i="7" s="1"/>
  <c r="A906" i="7"/>
  <c r="A907" i="7"/>
  <c r="E907" i="7" s="1"/>
  <c r="AU907" i="7" s="1"/>
  <c r="A908" i="7"/>
  <c r="A909" i="7"/>
  <c r="A910" i="7"/>
  <c r="A911" i="7"/>
  <c r="A912" i="7"/>
  <c r="E912" i="7" s="1"/>
  <c r="AU912" i="7" s="1"/>
  <c r="A913" i="7"/>
  <c r="A914" i="7"/>
  <c r="A915" i="7"/>
  <c r="A916" i="7"/>
  <c r="A917" i="7"/>
  <c r="E917" i="7" s="1"/>
  <c r="AU917" i="7" s="1"/>
  <c r="A918" i="7"/>
  <c r="E918" i="7" s="1"/>
  <c r="AU918" i="7" s="1"/>
  <c r="A919" i="7"/>
  <c r="E919" i="7" s="1"/>
  <c r="AU919" i="7" s="1"/>
  <c r="A920" i="7"/>
  <c r="A921" i="7"/>
  <c r="A922" i="7"/>
  <c r="A923" i="7"/>
  <c r="E923" i="7" s="1"/>
  <c r="AU923" i="7" s="1"/>
  <c r="A924" i="7"/>
  <c r="E924" i="7" s="1"/>
  <c r="AU924" i="7" s="1"/>
  <c r="A925" i="7"/>
  <c r="A926" i="7"/>
  <c r="E926" i="7" s="1"/>
  <c r="AU926" i="7" s="1"/>
  <c r="A927" i="7"/>
  <c r="A928" i="7"/>
  <c r="A929" i="7"/>
  <c r="A930" i="7"/>
  <c r="E930" i="7" s="1"/>
  <c r="AU930" i="7" s="1"/>
  <c r="A931" i="7"/>
  <c r="E931" i="7" s="1"/>
  <c r="AU931" i="7" s="1"/>
  <c r="A932" i="7"/>
  <c r="E932" i="7" s="1"/>
  <c r="AU932" i="7" s="1"/>
  <c r="A933" i="7"/>
  <c r="A934" i="7"/>
  <c r="E934" i="7" s="1"/>
  <c r="AU934" i="7" s="1"/>
  <c r="A935" i="7"/>
  <c r="A936" i="7"/>
  <c r="E936" i="7" s="1"/>
  <c r="AU936" i="7" s="1"/>
  <c r="A937" i="7"/>
  <c r="A938" i="7"/>
  <c r="E938" i="7" s="1"/>
  <c r="AU938" i="7" s="1"/>
  <c r="A939" i="7"/>
  <c r="A940" i="7"/>
  <c r="A941" i="7"/>
  <c r="E941" i="7" s="1"/>
  <c r="AU941" i="7" s="1"/>
  <c r="A942" i="7"/>
  <c r="A943" i="7"/>
  <c r="E943" i="7" s="1"/>
  <c r="AU943" i="7" s="1"/>
  <c r="A944" i="7"/>
  <c r="E944" i="7" s="1"/>
  <c r="AU944" i="7" s="1"/>
  <c r="A945" i="7"/>
  <c r="A946" i="7"/>
  <c r="A947" i="7"/>
  <c r="E947" i="7" s="1"/>
  <c r="AU947" i="7" s="1"/>
  <c r="A948" i="7"/>
  <c r="A949" i="7"/>
  <c r="A950" i="7"/>
  <c r="A951" i="7"/>
  <c r="A952" i="7"/>
  <c r="E952" i="7" s="1"/>
  <c r="AU952" i="7" s="1"/>
  <c r="A953" i="7"/>
  <c r="E953" i="7" s="1"/>
  <c r="AU953" i="7" s="1"/>
  <c r="A954" i="7"/>
  <c r="E954" i="7" s="1"/>
  <c r="AU954" i="7" s="1"/>
  <c r="A955" i="7"/>
  <c r="A956" i="7"/>
  <c r="A957" i="7"/>
  <c r="E957" i="7" s="1"/>
  <c r="AU957" i="7" s="1"/>
  <c r="A958" i="7"/>
  <c r="A959" i="7"/>
  <c r="A960" i="7"/>
  <c r="E960" i="7" s="1"/>
  <c r="A961" i="7"/>
  <c r="E961" i="7" s="1"/>
  <c r="AU961" i="7" s="1"/>
  <c r="A962" i="7"/>
  <c r="E962" i="7" s="1"/>
  <c r="AU962" i="7" s="1"/>
  <c r="A963" i="7"/>
  <c r="A964" i="7"/>
  <c r="A965" i="7"/>
  <c r="E965" i="7" s="1"/>
  <c r="AU965" i="7" s="1"/>
  <c r="A966" i="7"/>
  <c r="E966" i="7" s="1"/>
  <c r="AU966" i="7" s="1"/>
  <c r="A967" i="7"/>
  <c r="E967" i="7" s="1"/>
  <c r="AU967" i="7" s="1"/>
  <c r="A968" i="7"/>
  <c r="E968" i="7" s="1"/>
  <c r="AU968" i="7" s="1"/>
  <c r="A969" i="7"/>
  <c r="A970" i="7"/>
  <c r="A971" i="7"/>
  <c r="A972" i="7"/>
  <c r="E972" i="7" s="1"/>
  <c r="AU972" i="7" s="1"/>
  <c r="A973" i="7"/>
  <c r="A974" i="7"/>
  <c r="E974" i="7" s="1"/>
  <c r="AU974" i="7" s="1"/>
  <c r="A975" i="7"/>
  <c r="E975" i="7" s="1"/>
  <c r="AU975" i="7" s="1"/>
  <c r="A976" i="7"/>
  <c r="A977" i="7"/>
  <c r="E977" i="7" s="1"/>
  <c r="AU977" i="7" s="1"/>
  <c r="A978" i="7"/>
  <c r="E978" i="7" s="1"/>
  <c r="AU978" i="7" s="1"/>
  <c r="A979" i="7"/>
  <c r="A980" i="7"/>
  <c r="A981" i="7"/>
  <c r="A982" i="7"/>
  <c r="A983" i="7"/>
  <c r="E983" i="7" s="1"/>
  <c r="AU983" i="7" s="1"/>
  <c r="A984" i="7"/>
  <c r="E984" i="7" s="1"/>
  <c r="AU984" i="7" s="1"/>
  <c r="A985" i="7"/>
  <c r="A986" i="7"/>
  <c r="E986" i="7" s="1"/>
  <c r="AU986" i="7" s="1"/>
  <c r="A987" i="7"/>
  <c r="E987" i="7" s="1"/>
  <c r="AU987" i="7" s="1"/>
  <c r="A988" i="7"/>
  <c r="A989" i="7"/>
  <c r="E989" i="7" s="1"/>
  <c r="AU989" i="7" s="1"/>
  <c r="A990" i="7"/>
  <c r="E990" i="7" s="1"/>
  <c r="AU990" i="7" s="1"/>
  <c r="A991" i="7"/>
  <c r="A992" i="7"/>
  <c r="E992" i="7" s="1"/>
  <c r="AU992" i="7" s="1"/>
  <c r="A993" i="7"/>
  <c r="A994" i="7"/>
  <c r="A995" i="7"/>
  <c r="A996" i="7"/>
  <c r="E996" i="7" s="1"/>
  <c r="AU996" i="7" s="1"/>
  <c r="A997" i="7"/>
  <c r="E997" i="7" s="1"/>
  <c r="AU997" i="7" s="1"/>
  <c r="A998" i="7"/>
  <c r="A999" i="7"/>
  <c r="A1000" i="7"/>
  <c r="A1001" i="7"/>
  <c r="A1002" i="7"/>
  <c r="E1002" i="7" s="1"/>
  <c r="AU1002" i="7" s="1"/>
  <c r="A1003" i="7"/>
  <c r="E1003" i="7" s="1"/>
  <c r="AU1003" i="7" s="1"/>
  <c r="A1004" i="7"/>
  <c r="E1004" i="7" s="1"/>
  <c r="AU1004" i="7" s="1"/>
  <c r="A1005" i="7"/>
  <c r="A1006" i="7"/>
  <c r="A1007" i="7"/>
  <c r="A1008" i="7"/>
  <c r="E1008" i="7" s="1"/>
  <c r="AU1008" i="7" s="1"/>
  <c r="A1009" i="7"/>
  <c r="A1010" i="7"/>
  <c r="E1010" i="7" s="1"/>
  <c r="AU1010" i="7" s="1"/>
  <c r="A1011" i="7"/>
  <c r="A1012" i="7"/>
  <c r="A1013" i="7"/>
  <c r="E1013" i="7" s="1"/>
  <c r="AU1013" i="7" s="1"/>
  <c r="A1014" i="7"/>
  <c r="E1014" i="7" s="1"/>
  <c r="AU1014" i="7" s="1"/>
  <c r="A1015" i="7"/>
  <c r="E1015" i="7" s="1"/>
  <c r="AU1015" i="7" s="1"/>
  <c r="A1016" i="7"/>
  <c r="A1017" i="7"/>
  <c r="A1018" i="7"/>
  <c r="A1019" i="7"/>
  <c r="E1019" i="7" s="1"/>
  <c r="AU1019" i="7" s="1"/>
  <c r="A1020" i="7"/>
  <c r="A1021" i="7"/>
  <c r="A1022" i="7"/>
  <c r="A1023" i="7"/>
  <c r="A1024" i="7"/>
  <c r="A1025" i="7"/>
  <c r="E1025" i="7" s="1"/>
  <c r="AU1025" i="7" s="1"/>
  <c r="A1026" i="7"/>
  <c r="E1026" i="7" s="1"/>
  <c r="AU1026" i="7" s="1"/>
  <c r="A1027" i="7"/>
  <c r="E1027" i="7" s="1"/>
  <c r="AU1027" i="7" s="1"/>
  <c r="A1028" i="7"/>
  <c r="E1028" i="7" s="1"/>
  <c r="AU1028" i="7" s="1"/>
  <c r="A1029" i="7"/>
  <c r="A1030" i="7"/>
  <c r="E1030" i="7" s="1"/>
  <c r="AU1030" i="7" s="1"/>
  <c r="A1031" i="7"/>
  <c r="E1031" i="7" s="1"/>
  <c r="AU1031" i="7" s="1"/>
  <c r="A1032" i="7"/>
  <c r="E1032" i="7" s="1"/>
  <c r="AU1032" i="7" s="1"/>
  <c r="A1033" i="7"/>
  <c r="E1033" i="7" s="1"/>
  <c r="AU1033" i="7" s="1"/>
  <c r="A1034" i="7"/>
  <c r="E1034" i="7" s="1"/>
  <c r="AU1034" i="7" s="1"/>
  <c r="AS505" i="7"/>
  <c r="AR505" i="7" s="1"/>
  <c r="AS438" i="7"/>
  <c r="AR438" i="7" s="1"/>
  <c r="AS442" i="7"/>
  <c r="AR442" i="7" s="1"/>
  <c r="AS447" i="7"/>
  <c r="AR447" i="7" s="1"/>
  <c r="AS448" i="7"/>
  <c r="AR448" i="7" s="1"/>
  <c r="AS452" i="7"/>
  <c r="AR452" i="7" s="1"/>
  <c r="AS465" i="7"/>
  <c r="AR465" i="7" s="1"/>
  <c r="AS467" i="7"/>
  <c r="AR467" i="7" s="1"/>
  <c r="AS477" i="7"/>
  <c r="AR477" i="7" s="1"/>
  <c r="AS481" i="7"/>
  <c r="AR481" i="7" s="1"/>
  <c r="AS482" i="7"/>
  <c r="AR482" i="7" s="1"/>
  <c r="AS484" i="7"/>
  <c r="AR484" i="7" s="1"/>
  <c r="AS496" i="7"/>
  <c r="AR496" i="7" s="1"/>
  <c r="AS497" i="7"/>
  <c r="AR497" i="7" s="1"/>
  <c r="AS500" i="7"/>
  <c r="AR500" i="7" s="1"/>
  <c r="AS507" i="7"/>
  <c r="AR507" i="7" s="1"/>
  <c r="AS508" i="7"/>
  <c r="AR508" i="7" s="1"/>
  <c r="AS509" i="7"/>
  <c r="AR509" i="7" s="1"/>
  <c r="AS510" i="7"/>
  <c r="AR510" i="7" s="1"/>
  <c r="AS511" i="7"/>
  <c r="AR511" i="7" s="1"/>
  <c r="AS513" i="7"/>
  <c r="AR513" i="7" s="1"/>
  <c r="AS514" i="7"/>
  <c r="AR514" i="7" s="1"/>
  <c r="AS515" i="7"/>
  <c r="AR515" i="7" s="1"/>
  <c r="AS516" i="7"/>
  <c r="AR516" i="7" s="1"/>
  <c r="AS517" i="7"/>
  <c r="AR517" i="7" s="1"/>
  <c r="AS518" i="7"/>
  <c r="AR518" i="7" s="1"/>
  <c r="AS519" i="7"/>
  <c r="AR519" i="7" s="1"/>
  <c r="AS520" i="7"/>
  <c r="AR520" i="7" s="1"/>
  <c r="AS528" i="7"/>
  <c r="AR528" i="7" s="1"/>
  <c r="AS529" i="7"/>
  <c r="AR529" i="7" s="1"/>
  <c r="AS531" i="7"/>
  <c r="AR531" i="7" s="1"/>
  <c r="AS532" i="7"/>
  <c r="AR532" i="7" s="1"/>
  <c r="AG268" i="8"/>
  <c r="AF268" i="8" s="1"/>
  <c r="AH268" i="8"/>
  <c r="AG269" i="8"/>
  <c r="AF269" i="8" s="1"/>
  <c r="AH269" i="8"/>
  <c r="AH270" i="8"/>
  <c r="B778" i="7"/>
  <c r="B779" i="7"/>
  <c r="B780" i="7"/>
  <c r="B781" i="7"/>
  <c r="B782" i="7"/>
  <c r="B783" i="7"/>
  <c r="B784" i="7"/>
  <c r="B785" i="7"/>
  <c r="B786" i="7"/>
  <c r="B787" i="7"/>
  <c r="B788" i="7"/>
  <c r="B789" i="7"/>
  <c r="B790" i="7"/>
  <c r="B791" i="7"/>
  <c r="B792" i="7"/>
  <c r="B793" i="7"/>
  <c r="B794" i="7"/>
  <c r="B795" i="7"/>
  <c r="B796" i="7"/>
  <c r="B797" i="7"/>
  <c r="B798" i="7"/>
  <c r="B799" i="7"/>
  <c r="B800" i="7"/>
  <c r="B801" i="7"/>
  <c r="B802" i="7"/>
  <c r="B803" i="7"/>
  <c r="B804" i="7"/>
  <c r="B805" i="7"/>
  <c r="B806" i="7"/>
  <c r="B807" i="7"/>
  <c r="B808" i="7"/>
  <c r="B809" i="7"/>
  <c r="B810" i="7"/>
  <c r="B811" i="7"/>
  <c r="B812" i="7"/>
  <c r="B813" i="7"/>
  <c r="B814" i="7"/>
  <c r="B815" i="7"/>
  <c r="B816" i="7"/>
  <c r="B817" i="7"/>
  <c r="B818" i="7"/>
  <c r="B819" i="7"/>
  <c r="B820" i="7"/>
  <c r="B821" i="7"/>
  <c r="B822" i="7"/>
  <c r="B823" i="7"/>
  <c r="B824" i="7"/>
  <c r="B825" i="7"/>
  <c r="B826" i="7"/>
  <c r="B827" i="7"/>
  <c r="B828" i="7"/>
  <c r="B829" i="7"/>
  <c r="B830" i="7"/>
  <c r="B831" i="7"/>
  <c r="B832" i="7"/>
  <c r="B833" i="7"/>
  <c r="B834" i="7"/>
  <c r="B835" i="7"/>
  <c r="B836" i="7"/>
  <c r="B837" i="7"/>
  <c r="B838" i="7"/>
  <c r="B839" i="7"/>
  <c r="B840" i="7"/>
  <c r="B841" i="7"/>
  <c r="B842" i="7"/>
  <c r="B843" i="7"/>
  <c r="B844" i="7"/>
  <c r="B845" i="7"/>
  <c r="B846" i="7"/>
  <c r="B847" i="7"/>
  <c r="B848" i="7"/>
  <c r="B849" i="7"/>
  <c r="B850" i="7"/>
  <c r="B851" i="7"/>
  <c r="B852" i="7"/>
  <c r="B853" i="7"/>
  <c r="B854" i="7"/>
  <c r="B855" i="7"/>
  <c r="B856" i="7"/>
  <c r="B857" i="7"/>
  <c r="B858" i="7"/>
  <c r="B859" i="7"/>
  <c r="B860" i="7"/>
  <c r="B861" i="7"/>
  <c r="B862" i="7"/>
  <c r="B863" i="7"/>
  <c r="B864" i="7"/>
  <c r="B865" i="7"/>
  <c r="B866" i="7"/>
  <c r="B867" i="7"/>
  <c r="B868" i="7"/>
  <c r="B869" i="7"/>
  <c r="B870" i="7"/>
  <c r="B871" i="7"/>
  <c r="B872" i="7"/>
  <c r="B873" i="7"/>
  <c r="B874" i="7"/>
  <c r="B875" i="7"/>
  <c r="B876" i="7"/>
  <c r="B877" i="7"/>
  <c r="B878" i="7"/>
  <c r="B879" i="7"/>
  <c r="B880" i="7"/>
  <c r="B881" i="7"/>
  <c r="B882" i="7"/>
  <c r="B883" i="7"/>
  <c r="B884" i="7"/>
  <c r="B885" i="7"/>
  <c r="B886" i="7"/>
  <c r="B887" i="7"/>
  <c r="B888" i="7"/>
  <c r="B889" i="7"/>
  <c r="B890" i="7"/>
  <c r="B891" i="7"/>
  <c r="B892" i="7"/>
  <c r="B893" i="7"/>
  <c r="B894" i="7"/>
  <c r="B895" i="7"/>
  <c r="B896" i="7"/>
  <c r="B897" i="7"/>
  <c r="B898" i="7"/>
  <c r="B899" i="7"/>
  <c r="B900" i="7"/>
  <c r="B901" i="7"/>
  <c r="B902" i="7"/>
  <c r="B903" i="7"/>
  <c r="B904" i="7"/>
  <c r="B905" i="7"/>
  <c r="B906" i="7"/>
  <c r="B907" i="7"/>
  <c r="B908" i="7"/>
  <c r="B909" i="7"/>
  <c r="B910" i="7"/>
  <c r="B911" i="7"/>
  <c r="B912" i="7"/>
  <c r="B913" i="7"/>
  <c r="B914" i="7"/>
  <c r="B915" i="7"/>
  <c r="B916" i="7"/>
  <c r="B917" i="7"/>
  <c r="B918" i="7"/>
  <c r="B919" i="7"/>
  <c r="B920" i="7"/>
  <c r="B921" i="7"/>
  <c r="B922" i="7"/>
  <c r="B923" i="7"/>
  <c r="B924" i="7"/>
  <c r="B925" i="7"/>
  <c r="B926" i="7"/>
  <c r="B927" i="7"/>
  <c r="B928" i="7"/>
  <c r="B929" i="7"/>
  <c r="B930" i="7"/>
  <c r="B931" i="7"/>
  <c r="B932" i="7"/>
  <c r="B933" i="7"/>
  <c r="B934" i="7"/>
  <c r="B935" i="7"/>
  <c r="B936" i="7"/>
  <c r="B937" i="7"/>
  <c r="B938" i="7"/>
  <c r="B939" i="7"/>
  <c r="B940" i="7"/>
  <c r="B941" i="7"/>
  <c r="B942" i="7"/>
  <c r="B943" i="7"/>
  <c r="B944" i="7"/>
  <c r="B945" i="7"/>
  <c r="B946" i="7"/>
  <c r="B947" i="7"/>
  <c r="B948" i="7"/>
  <c r="B949" i="7"/>
  <c r="B950" i="7"/>
  <c r="B951" i="7"/>
  <c r="B952" i="7"/>
  <c r="B953" i="7"/>
  <c r="B954" i="7"/>
  <c r="B955" i="7"/>
  <c r="B956" i="7"/>
  <c r="B957" i="7"/>
  <c r="B958" i="7"/>
  <c r="B959" i="7"/>
  <c r="B960" i="7"/>
  <c r="B961" i="7"/>
  <c r="B962" i="7"/>
  <c r="B963" i="7"/>
  <c r="B964" i="7"/>
  <c r="B965" i="7"/>
  <c r="B966" i="7"/>
  <c r="B967" i="7"/>
  <c r="B968" i="7"/>
  <c r="B969" i="7"/>
  <c r="B970" i="7"/>
  <c r="B971" i="7"/>
  <c r="B972" i="7"/>
  <c r="B973" i="7"/>
  <c r="B974" i="7"/>
  <c r="B975" i="7"/>
  <c r="B976" i="7"/>
  <c r="B977" i="7"/>
  <c r="B978" i="7"/>
  <c r="B979" i="7"/>
  <c r="B980" i="7"/>
  <c r="B981" i="7"/>
  <c r="B982" i="7"/>
  <c r="B983" i="7"/>
  <c r="B984" i="7"/>
  <c r="B985" i="7"/>
  <c r="B986" i="7"/>
  <c r="B987" i="7"/>
  <c r="B988" i="7"/>
  <c r="B989" i="7"/>
  <c r="B990" i="7"/>
  <c r="B991" i="7"/>
  <c r="B992" i="7"/>
  <c r="B993" i="7"/>
  <c r="B994" i="7"/>
  <c r="B995" i="7"/>
  <c r="B996" i="7"/>
  <c r="B997" i="7"/>
  <c r="B998" i="7"/>
  <c r="B999" i="7"/>
  <c r="B1000" i="7"/>
  <c r="B1001" i="7"/>
  <c r="B1002" i="7"/>
  <c r="B1003" i="7"/>
  <c r="B1004" i="7"/>
  <c r="B1005" i="7"/>
  <c r="B1006" i="7"/>
  <c r="B1007" i="7"/>
  <c r="B1008" i="7"/>
  <c r="B1009" i="7"/>
  <c r="B1010" i="7"/>
  <c r="B1011" i="7"/>
  <c r="B1012" i="7"/>
  <c r="B1013" i="7"/>
  <c r="B1014" i="7"/>
  <c r="B1015" i="7"/>
  <c r="B1016" i="7"/>
  <c r="B1017" i="7"/>
  <c r="B1018" i="7"/>
  <c r="B1019" i="7"/>
  <c r="B1020" i="7"/>
  <c r="B1021" i="7"/>
  <c r="B1022" i="7"/>
  <c r="B1023" i="7"/>
  <c r="B1024" i="7"/>
  <c r="B1025" i="7"/>
  <c r="B1026" i="7"/>
  <c r="B1027" i="7"/>
  <c r="B1028" i="7"/>
  <c r="B1029" i="7"/>
  <c r="B1030" i="7"/>
  <c r="B1031" i="7"/>
  <c r="B1032" i="7"/>
  <c r="B1033" i="7"/>
  <c r="B1034" i="7"/>
  <c r="B149" i="7"/>
  <c r="B234" i="7"/>
  <c r="B260" i="7"/>
  <c r="AT35" i="7"/>
  <c r="AT36" i="7"/>
  <c r="AT38" i="7"/>
  <c r="AT39" i="7"/>
  <c r="AT40" i="7"/>
  <c r="AT41" i="7"/>
  <c r="AT42" i="7"/>
  <c r="AT43" i="7"/>
  <c r="AT44" i="7"/>
  <c r="AT45" i="7"/>
  <c r="AT46" i="7"/>
  <c r="AT47" i="7"/>
  <c r="AT48" i="7"/>
  <c r="AT49" i="7"/>
  <c r="AT50" i="7"/>
  <c r="AT51" i="7"/>
  <c r="AT52" i="7"/>
  <c r="AT53" i="7"/>
  <c r="AT54" i="7"/>
  <c r="AT55" i="7"/>
  <c r="AT56" i="7"/>
  <c r="AT57" i="7"/>
  <c r="AT58" i="7"/>
  <c r="AT59" i="7"/>
  <c r="AT60" i="7"/>
  <c r="AT61" i="7"/>
  <c r="AT62" i="7"/>
  <c r="AT63" i="7"/>
  <c r="AT64" i="7"/>
  <c r="AT65" i="7"/>
  <c r="AT66" i="7"/>
  <c r="AT67" i="7"/>
  <c r="AT68" i="7"/>
  <c r="AT69" i="7"/>
  <c r="AT70" i="7"/>
  <c r="AT71" i="7"/>
  <c r="AT72" i="7"/>
  <c r="AT73" i="7"/>
  <c r="AT74" i="7"/>
  <c r="AT75" i="7"/>
  <c r="AT76" i="7"/>
  <c r="AT77" i="7"/>
  <c r="AT78" i="7"/>
  <c r="AT79" i="7"/>
  <c r="AT80" i="7"/>
  <c r="AT81" i="7"/>
  <c r="AT82" i="7"/>
  <c r="AT83" i="7"/>
  <c r="AT84" i="7"/>
  <c r="AT85" i="7"/>
  <c r="AT86" i="7"/>
  <c r="AT87" i="7"/>
  <c r="AT88" i="7"/>
  <c r="AT89" i="7"/>
  <c r="AT90" i="7"/>
  <c r="AT91" i="7"/>
  <c r="AT92" i="7"/>
  <c r="AT93" i="7"/>
  <c r="AT94" i="7"/>
  <c r="AT95" i="7"/>
  <c r="AT96" i="7"/>
  <c r="AT97" i="7"/>
  <c r="AT98" i="7"/>
  <c r="AT99" i="7"/>
  <c r="AT100" i="7"/>
  <c r="AT101" i="7"/>
  <c r="AT102" i="7"/>
  <c r="AT103" i="7"/>
  <c r="AT104" i="7"/>
  <c r="AT105" i="7"/>
  <c r="AT106" i="7"/>
  <c r="AT107" i="7"/>
  <c r="AT108" i="7"/>
  <c r="AT109" i="7"/>
  <c r="AT110" i="7"/>
  <c r="AT111" i="7"/>
  <c r="AT112" i="7"/>
  <c r="AT113" i="7"/>
  <c r="AT114" i="7"/>
  <c r="AT115" i="7"/>
  <c r="AT116" i="7"/>
  <c r="AT117" i="7"/>
  <c r="AT118" i="7"/>
  <c r="AT119" i="7"/>
  <c r="AT120" i="7"/>
  <c r="AT121" i="7"/>
  <c r="AT122" i="7"/>
  <c r="AT123" i="7"/>
  <c r="AT124" i="7"/>
  <c r="AT125" i="7"/>
  <c r="AT126" i="7"/>
  <c r="AT127" i="7"/>
  <c r="AT128" i="7"/>
  <c r="AT129" i="7"/>
  <c r="AT130" i="7"/>
  <c r="AT131" i="7"/>
  <c r="AT132" i="7"/>
  <c r="AT133" i="7"/>
  <c r="AT134" i="7"/>
  <c r="AT135" i="7"/>
  <c r="AT136" i="7"/>
  <c r="AT137" i="7"/>
  <c r="AT138" i="7"/>
  <c r="AT139" i="7"/>
  <c r="AT140" i="7"/>
  <c r="AT141" i="7"/>
  <c r="AT142" i="7"/>
  <c r="AT143" i="7"/>
  <c r="AT144" i="7"/>
  <c r="AT145" i="7"/>
  <c r="AT146" i="7"/>
  <c r="AT147" i="7"/>
  <c r="AT148" i="7"/>
  <c r="AT149" i="7"/>
  <c r="AT150" i="7"/>
  <c r="AT151" i="7"/>
  <c r="AT152" i="7"/>
  <c r="AT153" i="7"/>
  <c r="AT154" i="7"/>
  <c r="AT155" i="7"/>
  <c r="AT156" i="7"/>
  <c r="AT157" i="7"/>
  <c r="AT158" i="7"/>
  <c r="AT159" i="7"/>
  <c r="AT160" i="7"/>
  <c r="AT161" i="7"/>
  <c r="AT162" i="7"/>
  <c r="AT163" i="7"/>
  <c r="AT164" i="7"/>
  <c r="AT165" i="7"/>
  <c r="AT166" i="7"/>
  <c r="AT167" i="7"/>
  <c r="AT168" i="7"/>
  <c r="AT169" i="7"/>
  <c r="AT170" i="7"/>
  <c r="AT171" i="7"/>
  <c r="AT172" i="7"/>
  <c r="AT173" i="7"/>
  <c r="AT174" i="7"/>
  <c r="AT175" i="7"/>
  <c r="AT176" i="7"/>
  <c r="AT177" i="7"/>
  <c r="AT178" i="7"/>
  <c r="AT179" i="7"/>
  <c r="AT180" i="7"/>
  <c r="AT181" i="7"/>
  <c r="AT182" i="7"/>
  <c r="AT183" i="7"/>
  <c r="AT184" i="7"/>
  <c r="AT185" i="7"/>
  <c r="AT186" i="7"/>
  <c r="AT187" i="7"/>
  <c r="AT188" i="7"/>
  <c r="AT189" i="7"/>
  <c r="AT190" i="7"/>
  <c r="AT191" i="7"/>
  <c r="AT192" i="7"/>
  <c r="AT193" i="7"/>
  <c r="AT194" i="7"/>
  <c r="AT195" i="7"/>
  <c r="AT196" i="7"/>
  <c r="AT197" i="7"/>
  <c r="AT198" i="7"/>
  <c r="AT199" i="7"/>
  <c r="AT200" i="7"/>
  <c r="AT201" i="7"/>
  <c r="AT202" i="7"/>
  <c r="AT203" i="7"/>
  <c r="AT204" i="7"/>
  <c r="AT205" i="7"/>
  <c r="AT206" i="7"/>
  <c r="AT207" i="7"/>
  <c r="AT208" i="7"/>
  <c r="AT209" i="7"/>
  <c r="AT210" i="7"/>
  <c r="AT211" i="7"/>
  <c r="AT212" i="7"/>
  <c r="AT213" i="7"/>
  <c r="AT214" i="7"/>
  <c r="AT215" i="7"/>
  <c r="AT216" i="7"/>
  <c r="AT217" i="7"/>
  <c r="AT218" i="7"/>
  <c r="AT219" i="7"/>
  <c r="AT220" i="7"/>
  <c r="AT221" i="7"/>
  <c r="AT222" i="7"/>
  <c r="AT223" i="7"/>
  <c r="AT224" i="7"/>
  <c r="AT225" i="7"/>
  <c r="AT226" i="7"/>
  <c r="AT227" i="7"/>
  <c r="AT228" i="7"/>
  <c r="AT229" i="7"/>
  <c r="AT230" i="7"/>
  <c r="AT231" i="7"/>
  <c r="AT232" i="7"/>
  <c r="AT233" i="7"/>
  <c r="AT234" i="7"/>
  <c r="AT235" i="7"/>
  <c r="AT236" i="7"/>
  <c r="AT237" i="7"/>
  <c r="AT238" i="7"/>
  <c r="AT239" i="7"/>
  <c r="AT240" i="7"/>
  <c r="AT241" i="7"/>
  <c r="AT242" i="7"/>
  <c r="AT243" i="7"/>
  <c r="AT244" i="7"/>
  <c r="AT245" i="7"/>
  <c r="AT246" i="7"/>
  <c r="AT247" i="7"/>
  <c r="AT248" i="7"/>
  <c r="AT249" i="7"/>
  <c r="AT250" i="7"/>
  <c r="AT251" i="7"/>
  <c r="AT252" i="7"/>
  <c r="AT253" i="7"/>
  <c r="AT254" i="7"/>
  <c r="AT255" i="7"/>
  <c r="AT256" i="7"/>
  <c r="AT257" i="7"/>
  <c r="AT258" i="7"/>
  <c r="AT259" i="7"/>
  <c r="AT260" i="7"/>
  <c r="AT261" i="7"/>
  <c r="AT262" i="7"/>
  <c r="AT263" i="7"/>
  <c r="AT264" i="7"/>
  <c r="AT265" i="7"/>
  <c r="AT266" i="7"/>
  <c r="AT267" i="7"/>
  <c r="AT268" i="7"/>
  <c r="AT269" i="7"/>
  <c r="AT270" i="7"/>
  <c r="AT271" i="7"/>
  <c r="AT272" i="7"/>
  <c r="AT273" i="7"/>
  <c r="AT274" i="7"/>
  <c r="AT275" i="7"/>
  <c r="AT276" i="7"/>
  <c r="AT277" i="7"/>
  <c r="AT278" i="7"/>
  <c r="AT279" i="7"/>
  <c r="AT280" i="7"/>
  <c r="AT281" i="7"/>
  <c r="AT282" i="7"/>
  <c r="AT283" i="7"/>
  <c r="AT284" i="7"/>
  <c r="AT285" i="7"/>
  <c r="AT286" i="7"/>
  <c r="AT287" i="7"/>
  <c r="AT288" i="7"/>
  <c r="AT289" i="7"/>
  <c r="AT290" i="7"/>
  <c r="AT291" i="7"/>
  <c r="AT292" i="7"/>
  <c r="AT293" i="7"/>
  <c r="AT294" i="7"/>
  <c r="AT295" i="7"/>
  <c r="AT296" i="7"/>
  <c r="AT297" i="7"/>
  <c r="AT298" i="7"/>
  <c r="AT299" i="7"/>
  <c r="AT300" i="7"/>
  <c r="AT301" i="7"/>
  <c r="AT302" i="7"/>
  <c r="AT303" i="7"/>
  <c r="AT304" i="7"/>
  <c r="AT305" i="7"/>
  <c r="AT306" i="7"/>
  <c r="AT307" i="7"/>
  <c r="AT308" i="7"/>
  <c r="AT309" i="7"/>
  <c r="AT310" i="7"/>
  <c r="AT311" i="7"/>
  <c r="AT312" i="7"/>
  <c r="AT313" i="7"/>
  <c r="AT314" i="7"/>
  <c r="AT315" i="7"/>
  <c r="AT316" i="7"/>
  <c r="AT317" i="7"/>
  <c r="AT318" i="7"/>
  <c r="AT319" i="7"/>
  <c r="AT320" i="7"/>
  <c r="AT321" i="7"/>
  <c r="AT322" i="7"/>
  <c r="AT323" i="7"/>
  <c r="AT324" i="7"/>
  <c r="AT325" i="7"/>
  <c r="AT326" i="7"/>
  <c r="AT327" i="7"/>
  <c r="AT328" i="7"/>
  <c r="AT329" i="7"/>
  <c r="AT330" i="7"/>
  <c r="AT331" i="7"/>
  <c r="AT332" i="7"/>
  <c r="AT333" i="7"/>
  <c r="AT334" i="7"/>
  <c r="AT335" i="7"/>
  <c r="AT336" i="7"/>
  <c r="AT337" i="7"/>
  <c r="AT338" i="7"/>
  <c r="AT339" i="7"/>
  <c r="AT340" i="7"/>
  <c r="AT341" i="7"/>
  <c r="AT342" i="7"/>
  <c r="AT343" i="7"/>
  <c r="AT344" i="7"/>
  <c r="AT345" i="7"/>
  <c r="AT346" i="7"/>
  <c r="AT347" i="7"/>
  <c r="AT348" i="7"/>
  <c r="AT349" i="7"/>
  <c r="AT350" i="7"/>
  <c r="AT351" i="7"/>
  <c r="AT352" i="7"/>
  <c r="AT353" i="7"/>
  <c r="AT354" i="7"/>
  <c r="AT355" i="7"/>
  <c r="AT356" i="7"/>
  <c r="AT357" i="7"/>
  <c r="AT358" i="7"/>
  <c r="AT359" i="7"/>
  <c r="AT360" i="7"/>
  <c r="AT361" i="7"/>
  <c r="AT362" i="7"/>
  <c r="AT363" i="7"/>
  <c r="AT364" i="7"/>
  <c r="AT365" i="7"/>
  <c r="AT366" i="7"/>
  <c r="AT367" i="7"/>
  <c r="AT368" i="7"/>
  <c r="AT369" i="7"/>
  <c r="AT370" i="7"/>
  <c r="AT371" i="7"/>
  <c r="AT372" i="7"/>
  <c r="AT373" i="7"/>
  <c r="AT374" i="7"/>
  <c r="AT375" i="7"/>
  <c r="AT376" i="7"/>
  <c r="AT377" i="7"/>
  <c r="AT378" i="7"/>
  <c r="AT379" i="7"/>
  <c r="AT380" i="7"/>
  <c r="AT381" i="7"/>
  <c r="AT382" i="7"/>
  <c r="AT383" i="7"/>
  <c r="AT384" i="7"/>
  <c r="AT385" i="7"/>
  <c r="AT386" i="7"/>
  <c r="AT387" i="7"/>
  <c r="AT388" i="7"/>
  <c r="AT389" i="7"/>
  <c r="AT390" i="7"/>
  <c r="AT391" i="7"/>
  <c r="AT392" i="7"/>
  <c r="AT393" i="7"/>
  <c r="AT394" i="7"/>
  <c r="AT395" i="7"/>
  <c r="AT396" i="7"/>
  <c r="AT397" i="7"/>
  <c r="AT398" i="7"/>
  <c r="AT399" i="7"/>
  <c r="AT400" i="7"/>
  <c r="AT401" i="7"/>
  <c r="AT402" i="7"/>
  <c r="AT403" i="7"/>
  <c r="AT404" i="7"/>
  <c r="AT405" i="7"/>
  <c r="AT406" i="7"/>
  <c r="AT407" i="7"/>
  <c r="AT408" i="7"/>
  <c r="AT409" i="7"/>
  <c r="AT410" i="7"/>
  <c r="AT411" i="7"/>
  <c r="AT412" i="7"/>
  <c r="AT413" i="7"/>
  <c r="AT414" i="7"/>
  <c r="AT415" i="7"/>
  <c r="AT416" i="7"/>
  <c r="AT417" i="7"/>
  <c r="AT418" i="7"/>
  <c r="AT419" i="7"/>
  <c r="AT420" i="7"/>
  <c r="AT421" i="7"/>
  <c r="AT422" i="7"/>
  <c r="AT423" i="7"/>
  <c r="AT424" i="7"/>
  <c r="AT425" i="7"/>
  <c r="AT426" i="7"/>
  <c r="AT427" i="7"/>
  <c r="AT428" i="7"/>
  <c r="AT429" i="7"/>
  <c r="AT430" i="7"/>
  <c r="AT431" i="7"/>
  <c r="AT432" i="7"/>
  <c r="AT433" i="7"/>
  <c r="AT434" i="7"/>
  <c r="AT435" i="7"/>
  <c r="AT436" i="7"/>
  <c r="AT437" i="7"/>
  <c r="AT438" i="7"/>
  <c r="AT439" i="7"/>
  <c r="AT440" i="7"/>
  <c r="AT441" i="7"/>
  <c r="AT442" i="7"/>
  <c r="AT443" i="7"/>
  <c r="AT444" i="7"/>
  <c r="AT445" i="7"/>
  <c r="AT446" i="7"/>
  <c r="AT447" i="7"/>
  <c r="AT448" i="7"/>
  <c r="AT449" i="7"/>
  <c r="AT450" i="7"/>
  <c r="AT451" i="7"/>
  <c r="AT452" i="7"/>
  <c r="AT453" i="7"/>
  <c r="AT454" i="7"/>
  <c r="AT455" i="7"/>
  <c r="AT456" i="7"/>
  <c r="AT457" i="7"/>
  <c r="AT458" i="7"/>
  <c r="AT459" i="7"/>
  <c r="AT460" i="7"/>
  <c r="AT461" i="7"/>
  <c r="AT462" i="7"/>
  <c r="AT463" i="7"/>
  <c r="AT464" i="7"/>
  <c r="AT465" i="7"/>
  <c r="AT466" i="7"/>
  <c r="AT467" i="7"/>
  <c r="AT468" i="7"/>
  <c r="AT469" i="7"/>
  <c r="AT470" i="7"/>
  <c r="AT471" i="7"/>
  <c r="AT472" i="7"/>
  <c r="AT473" i="7"/>
  <c r="AT474" i="7"/>
  <c r="AT475" i="7"/>
  <c r="AT476" i="7"/>
  <c r="AT477" i="7"/>
  <c r="AT478" i="7"/>
  <c r="AT479" i="7"/>
  <c r="AT480" i="7"/>
  <c r="AT481" i="7"/>
  <c r="AT482" i="7"/>
  <c r="AT483" i="7"/>
  <c r="AT484" i="7"/>
  <c r="AT485" i="7"/>
  <c r="AT486" i="7"/>
  <c r="AT487" i="7"/>
  <c r="AT488" i="7"/>
  <c r="AT489" i="7"/>
  <c r="AT496" i="7"/>
  <c r="AT497" i="7"/>
  <c r="AT498" i="7"/>
  <c r="AT499" i="7"/>
  <c r="AT500" i="7"/>
  <c r="AT501" i="7"/>
  <c r="AT502" i="7"/>
  <c r="AT503" i="7"/>
  <c r="AT504" i="7"/>
  <c r="AT505" i="7"/>
  <c r="AT506" i="7"/>
  <c r="AT507" i="7"/>
  <c r="AT508" i="7"/>
  <c r="AT509" i="7"/>
  <c r="AT510" i="7"/>
  <c r="AT511" i="7"/>
  <c r="AT512" i="7"/>
  <c r="AT513" i="7"/>
  <c r="AT514" i="7"/>
  <c r="AT515" i="7"/>
  <c r="AT516" i="7"/>
  <c r="AT517" i="7"/>
  <c r="AT518" i="7"/>
  <c r="AT519" i="7"/>
  <c r="AT520" i="7"/>
  <c r="AT521" i="7"/>
  <c r="AT522" i="7"/>
  <c r="AT523" i="7"/>
  <c r="AT524" i="7"/>
  <c r="AT525" i="7"/>
  <c r="AT526" i="7"/>
  <c r="AT527" i="7"/>
  <c r="AT528" i="7"/>
  <c r="AT529" i="7"/>
  <c r="AT530" i="7"/>
  <c r="AT531" i="7"/>
  <c r="AT532" i="7"/>
  <c r="AT533" i="7"/>
  <c r="AT534" i="7"/>
  <c r="AT535" i="7"/>
  <c r="AT536" i="7"/>
  <c r="AT537" i="7"/>
  <c r="AT538" i="7"/>
  <c r="AT539" i="7"/>
  <c r="AT540" i="7"/>
  <c r="AT541" i="7"/>
  <c r="AT542" i="7"/>
  <c r="AT543" i="7"/>
  <c r="AT544" i="7"/>
  <c r="AT545" i="7"/>
  <c r="AT546" i="7"/>
  <c r="AT547" i="7"/>
  <c r="AT548" i="7"/>
  <c r="AT549" i="7"/>
  <c r="AT550" i="7"/>
  <c r="AT551" i="7"/>
  <c r="AT552" i="7"/>
  <c r="AT553" i="7"/>
  <c r="AT554" i="7"/>
  <c r="AT555" i="7"/>
  <c r="AT556" i="7"/>
  <c r="AT557" i="7"/>
  <c r="AT558" i="7"/>
  <c r="AT559" i="7"/>
  <c r="AT560" i="7"/>
  <c r="AT561" i="7"/>
  <c r="AT562" i="7"/>
  <c r="AT563" i="7"/>
  <c r="AT564" i="7"/>
  <c r="AT565" i="7"/>
  <c r="AT566" i="7"/>
  <c r="AT567" i="7"/>
  <c r="AT568" i="7"/>
  <c r="AT569" i="7"/>
  <c r="AT570" i="7"/>
  <c r="AT571" i="7"/>
  <c r="AT572" i="7"/>
  <c r="AT573" i="7"/>
  <c r="AT574" i="7"/>
  <c r="AT575" i="7"/>
  <c r="AT576" i="7"/>
  <c r="AT577" i="7"/>
  <c r="AT578" i="7"/>
  <c r="AT579" i="7"/>
  <c r="AT580" i="7"/>
  <c r="AT581" i="7"/>
  <c r="AT582" i="7"/>
  <c r="AT583" i="7"/>
  <c r="AT584" i="7"/>
  <c r="AT585" i="7"/>
  <c r="AT586" i="7"/>
  <c r="AT587" i="7"/>
  <c r="AT588" i="7"/>
  <c r="AT589" i="7"/>
  <c r="AT590" i="7"/>
  <c r="AT591" i="7"/>
  <c r="AT592" i="7"/>
  <c r="AT593" i="7"/>
  <c r="AT594" i="7"/>
  <c r="AT595" i="7"/>
  <c r="AT596" i="7"/>
  <c r="AT597" i="7"/>
  <c r="AT598" i="7"/>
  <c r="AT599" i="7"/>
  <c r="AT600" i="7"/>
  <c r="AT601" i="7"/>
  <c r="AT602" i="7"/>
  <c r="AT603" i="7"/>
  <c r="AT604" i="7"/>
  <c r="AT605" i="7"/>
  <c r="AT606" i="7"/>
  <c r="AT607" i="7"/>
  <c r="AT608" i="7"/>
  <c r="AT609" i="7"/>
  <c r="AT610" i="7"/>
  <c r="AT611" i="7"/>
  <c r="AT612" i="7"/>
  <c r="AT613" i="7"/>
  <c r="AT614" i="7"/>
  <c r="AT615" i="7"/>
  <c r="AT616" i="7"/>
  <c r="AT617" i="7"/>
  <c r="AT618" i="7"/>
  <c r="AT619" i="7"/>
  <c r="AT620" i="7"/>
  <c r="AT621" i="7"/>
  <c r="AT622" i="7"/>
  <c r="AT623" i="7"/>
  <c r="AT624" i="7"/>
  <c r="AT625" i="7"/>
  <c r="AT626" i="7"/>
  <c r="AT627" i="7"/>
  <c r="AT628" i="7"/>
  <c r="AT629" i="7"/>
  <c r="AT630" i="7"/>
  <c r="AT631" i="7"/>
  <c r="AT632" i="7"/>
  <c r="AT633" i="7"/>
  <c r="AT634" i="7"/>
  <c r="AT635" i="7"/>
  <c r="AT636" i="7"/>
  <c r="AT637" i="7"/>
  <c r="AT638" i="7"/>
  <c r="AT639" i="7"/>
  <c r="AT640" i="7"/>
  <c r="AT641" i="7"/>
  <c r="AT642" i="7"/>
  <c r="AT643" i="7"/>
  <c r="AT644" i="7"/>
  <c r="AT645" i="7"/>
  <c r="AT646" i="7"/>
  <c r="AT647" i="7"/>
  <c r="AT648" i="7"/>
  <c r="AT649" i="7"/>
  <c r="AT650" i="7"/>
  <c r="AT651" i="7"/>
  <c r="AT652" i="7"/>
  <c r="AT653" i="7"/>
  <c r="AT654" i="7"/>
  <c r="AT655" i="7"/>
  <c r="AT656" i="7"/>
  <c r="AT657" i="7"/>
  <c r="AT658" i="7"/>
  <c r="AT659" i="7"/>
  <c r="AT660" i="7"/>
  <c r="AT661" i="7"/>
  <c r="AT662" i="7"/>
  <c r="AT663" i="7"/>
  <c r="AT664" i="7"/>
  <c r="AT665" i="7"/>
  <c r="AT666" i="7"/>
  <c r="AT667" i="7"/>
  <c r="AT668" i="7"/>
  <c r="AT669" i="7"/>
  <c r="AT670" i="7"/>
  <c r="AT671" i="7"/>
  <c r="AT672" i="7"/>
  <c r="AT673" i="7"/>
  <c r="AT674" i="7"/>
  <c r="AT675" i="7"/>
  <c r="AT676" i="7"/>
  <c r="AT677" i="7"/>
  <c r="AT678" i="7"/>
  <c r="AT679" i="7"/>
  <c r="AT680" i="7"/>
  <c r="AT681" i="7"/>
  <c r="AT682" i="7"/>
  <c r="AT683" i="7"/>
  <c r="AT684" i="7"/>
  <c r="AT685" i="7"/>
  <c r="AT686" i="7"/>
  <c r="AT687" i="7"/>
  <c r="AT688" i="7"/>
  <c r="AT689" i="7"/>
  <c r="AT690" i="7"/>
  <c r="AT691" i="7"/>
  <c r="AT692" i="7"/>
  <c r="AT693" i="7"/>
  <c r="AT694" i="7"/>
  <c r="AT695" i="7"/>
  <c r="AT696" i="7"/>
  <c r="AT697" i="7"/>
  <c r="AT698" i="7"/>
  <c r="AT699" i="7"/>
  <c r="AT700" i="7"/>
  <c r="AT701" i="7"/>
  <c r="AT702" i="7"/>
  <c r="AT703" i="7"/>
  <c r="AT704" i="7"/>
  <c r="AT705" i="7"/>
  <c r="AT706" i="7"/>
  <c r="AT707" i="7"/>
  <c r="AT708" i="7"/>
  <c r="AT709" i="7"/>
  <c r="AT710" i="7"/>
  <c r="AT711" i="7"/>
  <c r="AT712" i="7"/>
  <c r="AT713" i="7"/>
  <c r="AT714" i="7"/>
  <c r="AT715" i="7"/>
  <c r="AT716" i="7"/>
  <c r="AT717" i="7"/>
  <c r="AT718" i="7"/>
  <c r="AT719" i="7"/>
  <c r="AT720" i="7"/>
  <c r="AT721" i="7"/>
  <c r="AT722" i="7"/>
  <c r="AT723" i="7"/>
  <c r="AT724" i="7"/>
  <c r="AT725" i="7"/>
  <c r="AT726" i="7"/>
  <c r="AT727" i="7"/>
  <c r="AT728" i="7"/>
  <c r="AT729" i="7"/>
  <c r="AT730" i="7"/>
  <c r="AT731" i="7"/>
  <c r="AT732" i="7"/>
  <c r="AT733" i="7"/>
  <c r="AT734" i="7"/>
  <c r="AT735" i="7"/>
  <c r="AT736" i="7"/>
  <c r="AT737" i="7"/>
  <c r="AT738" i="7"/>
  <c r="AT739" i="7"/>
  <c r="AT740" i="7"/>
  <c r="AT741" i="7"/>
  <c r="AT742" i="7"/>
  <c r="AT743" i="7"/>
  <c r="AT744" i="7"/>
  <c r="AT745" i="7"/>
  <c r="AT746" i="7"/>
  <c r="AT747" i="7"/>
  <c r="AT748" i="7"/>
  <c r="AT749" i="7"/>
  <c r="AT750" i="7"/>
  <c r="AT751" i="7"/>
  <c r="AT752" i="7"/>
  <c r="AT753" i="7"/>
  <c r="AT754" i="7"/>
  <c r="AT755" i="7"/>
  <c r="AT756" i="7"/>
  <c r="AT757" i="7"/>
  <c r="AT758" i="7"/>
  <c r="AT759" i="7"/>
  <c r="AT760" i="7"/>
  <c r="AT761" i="7"/>
  <c r="AT762" i="7"/>
  <c r="AT763" i="7"/>
  <c r="AT764" i="7"/>
  <c r="AT765" i="7"/>
  <c r="AT766" i="7"/>
  <c r="AT767" i="7"/>
  <c r="AT768" i="7"/>
  <c r="AT769" i="7"/>
  <c r="AT770" i="7"/>
  <c r="AT771" i="7"/>
  <c r="AT772" i="7"/>
  <c r="AT773" i="7"/>
  <c r="AT774" i="7"/>
  <c r="AT775" i="7"/>
  <c r="AT776" i="7"/>
  <c r="AT777" i="7"/>
  <c r="AT778" i="7"/>
  <c r="AT779" i="7"/>
  <c r="AT780" i="7"/>
  <c r="AT781" i="7"/>
  <c r="AT782" i="7"/>
  <c r="AT783" i="7"/>
  <c r="AT784" i="7"/>
  <c r="AT785" i="7"/>
  <c r="AT786" i="7"/>
  <c r="AT787" i="7"/>
  <c r="AT788" i="7"/>
  <c r="AT789" i="7"/>
  <c r="AT790" i="7"/>
  <c r="AT791" i="7"/>
  <c r="AT792" i="7"/>
  <c r="AT793" i="7"/>
  <c r="AT794" i="7"/>
  <c r="AT795" i="7"/>
  <c r="AT796" i="7"/>
  <c r="AT797" i="7"/>
  <c r="AT798" i="7"/>
  <c r="AT799" i="7"/>
  <c r="AT800" i="7"/>
  <c r="AT801" i="7"/>
  <c r="AT802" i="7"/>
  <c r="AT803" i="7"/>
  <c r="AT804" i="7"/>
  <c r="AT805" i="7"/>
  <c r="AT806" i="7"/>
  <c r="AT807" i="7"/>
  <c r="AT808" i="7"/>
  <c r="AT809" i="7"/>
  <c r="AT810" i="7"/>
  <c r="AT811" i="7"/>
  <c r="AT812" i="7"/>
  <c r="AT813" i="7"/>
  <c r="AT814" i="7"/>
  <c r="AT815" i="7"/>
  <c r="AT816" i="7"/>
  <c r="AT817" i="7"/>
  <c r="AT818" i="7"/>
  <c r="AT819" i="7"/>
  <c r="AT820" i="7"/>
  <c r="AT821" i="7"/>
  <c r="AT822" i="7"/>
  <c r="AT823" i="7"/>
  <c r="AT824" i="7"/>
  <c r="AT825" i="7"/>
  <c r="AT826" i="7"/>
  <c r="AT827" i="7"/>
  <c r="AT828" i="7"/>
  <c r="AT829" i="7"/>
  <c r="AT830" i="7"/>
  <c r="AT831" i="7"/>
  <c r="AT832" i="7"/>
  <c r="AT833" i="7"/>
  <c r="AT834" i="7"/>
  <c r="AT835" i="7"/>
  <c r="AT836" i="7"/>
  <c r="AT837" i="7"/>
  <c r="AT838" i="7"/>
  <c r="AT839" i="7"/>
  <c r="AT840" i="7"/>
  <c r="AT841" i="7"/>
  <c r="AT842" i="7"/>
  <c r="AT843" i="7"/>
  <c r="AT844" i="7"/>
  <c r="AT845" i="7"/>
  <c r="AT846" i="7"/>
  <c r="AT847" i="7"/>
  <c r="AT848" i="7"/>
  <c r="AT849" i="7"/>
  <c r="AT850" i="7"/>
  <c r="AT851" i="7"/>
  <c r="AT852" i="7"/>
  <c r="AT853" i="7"/>
  <c r="AT854" i="7"/>
  <c r="AT855" i="7"/>
  <c r="AT856" i="7"/>
  <c r="AT857" i="7"/>
  <c r="AT858" i="7"/>
  <c r="AT859" i="7"/>
  <c r="AT860" i="7"/>
  <c r="AT861" i="7"/>
  <c r="AT862" i="7"/>
  <c r="AT863" i="7"/>
  <c r="AT864" i="7"/>
  <c r="AT865" i="7"/>
  <c r="AT866" i="7"/>
  <c r="AT867" i="7"/>
  <c r="AT868" i="7"/>
  <c r="AT869" i="7"/>
  <c r="AT870" i="7"/>
  <c r="AT871" i="7"/>
  <c r="AT872" i="7"/>
  <c r="AT873" i="7"/>
  <c r="AT874" i="7"/>
  <c r="AT875" i="7"/>
  <c r="AT876" i="7"/>
  <c r="AT877" i="7"/>
  <c r="AT878" i="7"/>
  <c r="AT879" i="7"/>
  <c r="AT880" i="7"/>
  <c r="AT881" i="7"/>
  <c r="AT882" i="7"/>
  <c r="AT883" i="7"/>
  <c r="AT884" i="7"/>
  <c r="AT885" i="7"/>
  <c r="AT886" i="7"/>
  <c r="AT887" i="7"/>
  <c r="AT888" i="7"/>
  <c r="AT889" i="7"/>
  <c r="AT890" i="7"/>
  <c r="AT891" i="7"/>
  <c r="AT892" i="7"/>
  <c r="AT893" i="7"/>
  <c r="AT894" i="7"/>
  <c r="AT895" i="7"/>
  <c r="AT896" i="7"/>
  <c r="AT897" i="7"/>
  <c r="AT898" i="7"/>
  <c r="AT899" i="7"/>
  <c r="AT900" i="7"/>
  <c r="AT901" i="7"/>
  <c r="AT902" i="7"/>
  <c r="AT903" i="7"/>
  <c r="AT904" i="7"/>
  <c r="AT905" i="7"/>
  <c r="AT906" i="7"/>
  <c r="AT907" i="7"/>
  <c r="AT908" i="7"/>
  <c r="AT909" i="7"/>
  <c r="AT910" i="7"/>
  <c r="AT911" i="7"/>
  <c r="AT912" i="7"/>
  <c r="AT913" i="7"/>
  <c r="AT914" i="7"/>
  <c r="AT915" i="7"/>
  <c r="AT916" i="7"/>
  <c r="AT917" i="7"/>
  <c r="AT918" i="7"/>
  <c r="AT919" i="7"/>
  <c r="AT920" i="7"/>
  <c r="AT921" i="7"/>
  <c r="AT922" i="7"/>
  <c r="AT923" i="7"/>
  <c r="AT924" i="7"/>
  <c r="AT925" i="7"/>
  <c r="AT926" i="7"/>
  <c r="AT927" i="7"/>
  <c r="AT928" i="7"/>
  <c r="AT929" i="7"/>
  <c r="AT930" i="7"/>
  <c r="AT931" i="7"/>
  <c r="AT932" i="7"/>
  <c r="AT933" i="7"/>
  <c r="AT934" i="7"/>
  <c r="AT935" i="7"/>
  <c r="AT936" i="7"/>
  <c r="AT937" i="7"/>
  <c r="AT938" i="7"/>
  <c r="AT939" i="7"/>
  <c r="AT940" i="7"/>
  <c r="AT941" i="7"/>
  <c r="AT942" i="7"/>
  <c r="AT943" i="7"/>
  <c r="AT944" i="7"/>
  <c r="AT945" i="7"/>
  <c r="AT946" i="7"/>
  <c r="AT947" i="7"/>
  <c r="AT948" i="7"/>
  <c r="AT949" i="7"/>
  <c r="AT950" i="7"/>
  <c r="AT951" i="7"/>
  <c r="AT952" i="7"/>
  <c r="AT953" i="7"/>
  <c r="AT954" i="7"/>
  <c r="AT955" i="7"/>
  <c r="AT956" i="7"/>
  <c r="AT957" i="7"/>
  <c r="AT958" i="7"/>
  <c r="AT959" i="7"/>
  <c r="AT960" i="7"/>
  <c r="AT961" i="7"/>
  <c r="AT962" i="7"/>
  <c r="AT963" i="7"/>
  <c r="AT964" i="7"/>
  <c r="AT965" i="7"/>
  <c r="AT966" i="7"/>
  <c r="AT967" i="7"/>
  <c r="AT968" i="7"/>
  <c r="AT969" i="7"/>
  <c r="AT970" i="7"/>
  <c r="AT971" i="7"/>
  <c r="AT972" i="7"/>
  <c r="AT973" i="7"/>
  <c r="AT974" i="7"/>
  <c r="AT975" i="7"/>
  <c r="AT976" i="7"/>
  <c r="AT977" i="7"/>
  <c r="AT978" i="7"/>
  <c r="AT979" i="7"/>
  <c r="AT980" i="7"/>
  <c r="AT981" i="7"/>
  <c r="AT982" i="7"/>
  <c r="AT983" i="7"/>
  <c r="AT984" i="7"/>
  <c r="AT985" i="7"/>
  <c r="AT986" i="7"/>
  <c r="AT987" i="7"/>
  <c r="AT988" i="7"/>
  <c r="AT989" i="7"/>
  <c r="AT990" i="7"/>
  <c r="AT991" i="7"/>
  <c r="AT992" i="7"/>
  <c r="AT993" i="7"/>
  <c r="AT994" i="7"/>
  <c r="AT995" i="7"/>
  <c r="AT996" i="7"/>
  <c r="AT997" i="7"/>
  <c r="AT998" i="7"/>
  <c r="AT999" i="7"/>
  <c r="AT1000" i="7"/>
  <c r="AT1001" i="7"/>
  <c r="AT1002" i="7"/>
  <c r="AT1003" i="7"/>
  <c r="AT1004" i="7"/>
  <c r="AT1005" i="7"/>
  <c r="AT1006" i="7"/>
  <c r="AT1007" i="7"/>
  <c r="AT1008" i="7"/>
  <c r="AT1009" i="7"/>
  <c r="AT1010" i="7"/>
  <c r="AT1011" i="7"/>
  <c r="AT1012" i="7"/>
  <c r="AT1013" i="7"/>
  <c r="AT1014" i="7"/>
  <c r="AT1015" i="7"/>
  <c r="AT1016" i="7"/>
  <c r="AT1017" i="7"/>
  <c r="AT1018" i="7"/>
  <c r="AT1019" i="7"/>
  <c r="AT1020" i="7"/>
  <c r="AT1021" i="7"/>
  <c r="AT1022" i="7"/>
  <c r="AT1023" i="7"/>
  <c r="AT1024" i="7"/>
  <c r="AT1025" i="7"/>
  <c r="AT1026" i="7"/>
  <c r="AT1027" i="7"/>
  <c r="AT1028" i="7"/>
  <c r="AT1029" i="7"/>
  <c r="AT1030" i="7"/>
  <c r="AT1031" i="7"/>
  <c r="AT1032" i="7"/>
  <c r="AT1033" i="7"/>
  <c r="AT1034" i="7"/>
  <c r="AT37" i="7"/>
  <c r="B607" i="7"/>
  <c r="B624" i="7"/>
  <c r="B627" i="7"/>
  <c r="B647" i="7"/>
  <c r="B663" i="7"/>
  <c r="B671" i="7"/>
  <c r="B672" i="7"/>
  <c r="B682" i="7"/>
  <c r="B687" i="7"/>
  <c r="B691" i="7"/>
  <c r="B695" i="7"/>
  <c r="B702" i="7"/>
  <c r="H2" i="8"/>
  <c r="AS29" i="7"/>
  <c r="AG29" i="8"/>
  <c r="AG35" i="8"/>
  <c r="AF35" i="8" s="1"/>
  <c r="AG224" i="8"/>
  <c r="AF224" i="8" s="1"/>
  <c r="AG225" i="8"/>
  <c r="AF225" i="8" s="1"/>
  <c r="AG226" i="8"/>
  <c r="AF226" i="8" s="1"/>
  <c r="AG227" i="8"/>
  <c r="AF227" i="8" s="1"/>
  <c r="AG228" i="8"/>
  <c r="AF228" i="8" s="1"/>
  <c r="AG229" i="8"/>
  <c r="AF229" i="8" s="1"/>
  <c r="AG230" i="8"/>
  <c r="AF230" i="8" s="1"/>
  <c r="AG231" i="8"/>
  <c r="AF231" i="8" s="1"/>
  <c r="AG232" i="8"/>
  <c r="AF232" i="8" s="1"/>
  <c r="AG237" i="8"/>
  <c r="AF237" i="8" s="1"/>
  <c r="AG238" i="8"/>
  <c r="AF238" i="8" s="1"/>
  <c r="AG239" i="8"/>
  <c r="AF239" i="8" s="1"/>
  <c r="AG240" i="8"/>
  <c r="AF240" i="8" s="1"/>
  <c r="AG241" i="8"/>
  <c r="AF241" i="8" s="1"/>
  <c r="AG242" i="8"/>
  <c r="AF242" i="8" s="1"/>
  <c r="AG243" i="8"/>
  <c r="AF243" i="8" s="1"/>
  <c r="AG244" i="8"/>
  <c r="AF244" i="8" s="1"/>
  <c r="AG245" i="8"/>
  <c r="AF245" i="8" s="1"/>
  <c r="AG246" i="8"/>
  <c r="AF246" i="8" s="1"/>
  <c r="AG247" i="8"/>
  <c r="AF247" i="8" s="1"/>
  <c r="AG248" i="8"/>
  <c r="AF248" i="8" s="1"/>
  <c r="AG249" i="8"/>
  <c r="AF249" i="8" s="1"/>
  <c r="AG250" i="8"/>
  <c r="AF250" i="8" s="1"/>
  <c r="AG251" i="8"/>
  <c r="AF251" i="8" s="1"/>
  <c r="AG252" i="8"/>
  <c r="AF252" i="8" s="1"/>
  <c r="AG253" i="8"/>
  <c r="AF253" i="8" s="1"/>
  <c r="AG254" i="8"/>
  <c r="AF254" i="8" s="1"/>
  <c r="AG255" i="8"/>
  <c r="AF255" i="8" s="1"/>
  <c r="AG256" i="8"/>
  <c r="AF256" i="8" s="1"/>
  <c r="AG257" i="8"/>
  <c r="AF257" i="8" s="1"/>
  <c r="AG258" i="8"/>
  <c r="AF258" i="8" s="1"/>
  <c r="AG259" i="8"/>
  <c r="AF259" i="8" s="1"/>
  <c r="AG260" i="8"/>
  <c r="AF260" i="8" s="1"/>
  <c r="AG264" i="8"/>
  <c r="AF264" i="8" s="1"/>
  <c r="AG265" i="8"/>
  <c r="AF265" i="8" s="1"/>
  <c r="AG266" i="8"/>
  <c r="AF266" i="8" s="1"/>
  <c r="AG272" i="8"/>
  <c r="AF272" i="8" s="1"/>
  <c r="AG273" i="8"/>
  <c r="AF273" i="8" s="1"/>
  <c r="AG274" i="8"/>
  <c r="AF274" i="8" s="1"/>
  <c r="AG275" i="8"/>
  <c r="AF275" i="8" s="1"/>
  <c r="AG276" i="8"/>
  <c r="AF276" i="8" s="1"/>
  <c r="AG277" i="8"/>
  <c r="AF277" i="8" s="1"/>
  <c r="AG278" i="8"/>
  <c r="AF278" i="8" s="1"/>
  <c r="AG279" i="8"/>
  <c r="AF279" i="8" s="1"/>
  <c r="AG280" i="8"/>
  <c r="AF280" i="8" s="1"/>
  <c r="AG281" i="8"/>
  <c r="AF281" i="8" s="1"/>
  <c r="AG282" i="8"/>
  <c r="AF282" i="8" s="1"/>
  <c r="AG283" i="8"/>
  <c r="AF283" i="8" s="1"/>
  <c r="AG284" i="8"/>
  <c r="AF284" i="8" s="1"/>
  <c r="AG285" i="8"/>
  <c r="AF285" i="8" s="1"/>
  <c r="AG286" i="8"/>
  <c r="AF286" i="8" s="1"/>
  <c r="AG287" i="8"/>
  <c r="AF287" i="8" s="1"/>
  <c r="AG288" i="8"/>
  <c r="AF288" i="8" s="1"/>
  <c r="AG289" i="8"/>
  <c r="AF289" i="8" s="1"/>
  <c r="AG290" i="8"/>
  <c r="AF290" i="8" s="1"/>
  <c r="AG291" i="8"/>
  <c r="AF291" i="8" s="1"/>
  <c r="AG292" i="8"/>
  <c r="AF292" i="8" s="1"/>
  <c r="AG293" i="8"/>
  <c r="AF293" i="8" s="1"/>
  <c r="AG294" i="8"/>
  <c r="AF294" i="8" s="1"/>
  <c r="AG295" i="8"/>
  <c r="AF295" i="8" s="1"/>
  <c r="AG296" i="8"/>
  <c r="AF296" i="8" s="1"/>
  <c r="AG298" i="8"/>
  <c r="AF298" i="8" s="1"/>
  <c r="AG299" i="8"/>
  <c r="AF299" i="8" s="1"/>
  <c r="AG300" i="8"/>
  <c r="AF300" i="8" s="1"/>
  <c r="AG301" i="8"/>
  <c r="AF301" i="8" s="1"/>
  <c r="AG302" i="8"/>
  <c r="AF302" i="8" s="1"/>
  <c r="AG303" i="8"/>
  <c r="AF303" i="8" s="1"/>
  <c r="AG304" i="8"/>
  <c r="AF304" i="8" s="1"/>
  <c r="AG305" i="8"/>
  <c r="AF305" i="8" s="1"/>
  <c r="AG306" i="8"/>
  <c r="AF306" i="8" s="1"/>
  <c r="AG307" i="8"/>
  <c r="AF307" i="8" s="1"/>
  <c r="AG310" i="8"/>
  <c r="AF310" i="8" s="1"/>
  <c r="AG312" i="8"/>
  <c r="AF312" i="8" s="1"/>
  <c r="AG320" i="8"/>
  <c r="AF320" i="8" s="1"/>
  <c r="AG324" i="8"/>
  <c r="AF324" i="8" s="1"/>
  <c r="AG328" i="8"/>
  <c r="AF328" i="8" s="1"/>
  <c r="AG330" i="8"/>
  <c r="AF330" i="8" s="1"/>
  <c r="AG382" i="8"/>
  <c r="AF382" i="8" s="1"/>
  <c r="AG386" i="8"/>
  <c r="AF386" i="8" s="1"/>
  <c r="AG388" i="8"/>
  <c r="AF388" i="8" s="1"/>
  <c r="AG391" i="8"/>
  <c r="AF391" i="8" s="1"/>
  <c r="AG392" i="8"/>
  <c r="AF392" i="8" s="1"/>
  <c r="AG393" i="8"/>
  <c r="AF393" i="8" s="1"/>
  <c r="AG394" i="8"/>
  <c r="AF394" i="8" s="1"/>
  <c r="AG395" i="8"/>
  <c r="AF395" i="8" s="1"/>
  <c r="AG400" i="8"/>
  <c r="AF400" i="8" s="1"/>
  <c r="AG401" i="8"/>
  <c r="AF401" i="8" s="1"/>
  <c r="AG402" i="8"/>
  <c r="AF402" i="8" s="1"/>
  <c r="AG415" i="8"/>
  <c r="AF415" i="8" s="1"/>
  <c r="AG416" i="8"/>
  <c r="AF416" i="8" s="1"/>
  <c r="AG417" i="8"/>
  <c r="AF417" i="8" s="1"/>
  <c r="AG429" i="8"/>
  <c r="AF429" i="8" s="1"/>
  <c r="AG430" i="8"/>
  <c r="AF430" i="8" s="1"/>
  <c r="AG431" i="8"/>
  <c r="AF431" i="8" s="1"/>
  <c r="AG444" i="8"/>
  <c r="AF444" i="8" s="1"/>
  <c r="AG500" i="8"/>
  <c r="AF500" i="8" s="1"/>
  <c r="AG574" i="8"/>
  <c r="AF574" i="8" s="1"/>
  <c r="AG577" i="8"/>
  <c r="AF577" i="8" s="1"/>
  <c r="AG586" i="8"/>
  <c r="AF586" i="8" s="1"/>
  <c r="AG593" i="8"/>
  <c r="AF593" i="8" s="1"/>
  <c r="AG595" i="8"/>
  <c r="AF595" i="8" s="1"/>
  <c r="AG596" i="8"/>
  <c r="AF596" i="8" s="1"/>
  <c r="AG603" i="8"/>
  <c r="AF603" i="8" s="1"/>
  <c r="AG604" i="8"/>
  <c r="AF604" i="8" s="1"/>
  <c r="AG606" i="8"/>
  <c r="AF606" i="8" s="1"/>
  <c r="AG613" i="8"/>
  <c r="AF613" i="8" s="1"/>
  <c r="AG616" i="8"/>
  <c r="AF616" i="8" s="1"/>
  <c r="AG619" i="8"/>
  <c r="AF619" i="8" s="1"/>
  <c r="AG623" i="8"/>
  <c r="AF623" i="8" s="1"/>
  <c r="AG624" i="8"/>
  <c r="AF624" i="8" s="1"/>
  <c r="AG625" i="8"/>
  <c r="AF625" i="8" s="1"/>
  <c r="AG635" i="8"/>
  <c r="AF635" i="8" s="1"/>
  <c r="AG636" i="8"/>
  <c r="AF636" i="8" s="1"/>
  <c r="AG637" i="8"/>
  <c r="AF637" i="8" s="1"/>
  <c r="AG639" i="8"/>
  <c r="AF639" i="8" s="1"/>
  <c r="AG641" i="8"/>
  <c r="AF641" i="8" s="1"/>
  <c r="AG642" i="8"/>
  <c r="AF642" i="8" s="1"/>
  <c r="AG643" i="8"/>
  <c r="AF643" i="8" s="1"/>
  <c r="AG644" i="8"/>
  <c r="AF644" i="8" s="1"/>
  <c r="AG645" i="8"/>
  <c r="AF645" i="8" s="1"/>
  <c r="AG646" i="8"/>
  <c r="AF646" i="8" s="1"/>
  <c r="AG648" i="8"/>
  <c r="AF648" i="8" s="1"/>
  <c r="AG649" i="8"/>
  <c r="AF649" i="8" s="1"/>
  <c r="AG650" i="8"/>
  <c r="AF650" i="8" s="1"/>
  <c r="AG651" i="8"/>
  <c r="AF651" i="8" s="1"/>
  <c r="AG652" i="8"/>
  <c r="AF652" i="8" s="1"/>
  <c r="AG653" i="8"/>
  <c r="AF653" i="8" s="1"/>
  <c r="AG656" i="8"/>
  <c r="AF656" i="8" s="1"/>
  <c r="AG657" i="8"/>
  <c r="AF657" i="8" s="1"/>
  <c r="AG658" i="8"/>
  <c r="AF658" i="8" s="1"/>
  <c r="AG659" i="8"/>
  <c r="AF659" i="8" s="1"/>
  <c r="AG660" i="8"/>
  <c r="AF660" i="8" s="1"/>
  <c r="AG661" i="8"/>
  <c r="AF661" i="8" s="1"/>
  <c r="AG662" i="8"/>
  <c r="AF662" i="8" s="1"/>
  <c r="AG663" i="8"/>
  <c r="AF663" i="8" s="1"/>
  <c r="AG664" i="8"/>
  <c r="AF664" i="8" s="1"/>
  <c r="AG665" i="8"/>
  <c r="AF665" i="8" s="1"/>
  <c r="AG666" i="8"/>
  <c r="AF666" i="8" s="1"/>
  <c r="AG667" i="8"/>
  <c r="AF667" i="8" s="1"/>
  <c r="AG668" i="8"/>
  <c r="AF668" i="8" s="1"/>
  <c r="AG669" i="8"/>
  <c r="AF669" i="8" s="1"/>
  <c r="AG670" i="8"/>
  <c r="AF670" i="8" s="1"/>
  <c r="AG671" i="8"/>
  <c r="AF671" i="8" s="1"/>
  <c r="AG672" i="8"/>
  <c r="AF672" i="8" s="1"/>
  <c r="AG673" i="8"/>
  <c r="AG674" i="8"/>
  <c r="AF674" i="8" s="1"/>
  <c r="AG675" i="8"/>
  <c r="AF675" i="8" s="1"/>
  <c r="AG676" i="8"/>
  <c r="AF676" i="8" s="1"/>
  <c r="AG677" i="8"/>
  <c r="AF677" i="8" s="1"/>
  <c r="AG678" i="8"/>
  <c r="AF678" i="8" s="1"/>
  <c r="AG679" i="8"/>
  <c r="AF679" i="8" s="1"/>
  <c r="AG680" i="8"/>
  <c r="AF680" i="8" s="1"/>
  <c r="AG681" i="8"/>
  <c r="AF681" i="8" s="1"/>
  <c r="AG682" i="8"/>
  <c r="AF682" i="8" s="1"/>
  <c r="AG683" i="8"/>
  <c r="AF683" i="8" s="1"/>
  <c r="AG684" i="8"/>
  <c r="AF684" i="8" s="1"/>
  <c r="AG685" i="8"/>
  <c r="AF685" i="8" s="1"/>
  <c r="AG686" i="8"/>
  <c r="AF686" i="8" s="1"/>
  <c r="AG687" i="8"/>
  <c r="AF687" i="8" s="1"/>
  <c r="AG688" i="8"/>
  <c r="AF688" i="8" s="1"/>
  <c r="AG689" i="8"/>
  <c r="AF689" i="8" s="1"/>
  <c r="AG690" i="8"/>
  <c r="AF690" i="8" s="1"/>
  <c r="AG691" i="8"/>
  <c r="AF691" i="8" s="1"/>
  <c r="AG692" i="8"/>
  <c r="AF692" i="8" s="1"/>
  <c r="AG693" i="8"/>
  <c r="AF693" i="8" s="1"/>
  <c r="AG694" i="8"/>
  <c r="AF694" i="8" s="1"/>
  <c r="AG695" i="8"/>
  <c r="AF695" i="8" s="1"/>
  <c r="AG696" i="8"/>
  <c r="AF696" i="8" s="1"/>
  <c r="AG697" i="8"/>
  <c r="AF697" i="8" s="1"/>
  <c r="AG698" i="8"/>
  <c r="AF698" i="8" s="1"/>
  <c r="AG699" i="8"/>
  <c r="AF699" i="8" s="1"/>
  <c r="AG700" i="8"/>
  <c r="AF700" i="8" s="1"/>
  <c r="AG701" i="8"/>
  <c r="AF701" i="8" s="1"/>
  <c r="AG702" i="8"/>
  <c r="AF702" i="8" s="1"/>
  <c r="AG703" i="8"/>
  <c r="AF703" i="8" s="1"/>
  <c r="AG704" i="8"/>
  <c r="AF704" i="8" s="1"/>
  <c r="AG705" i="8"/>
  <c r="AF705" i="8" s="1"/>
  <c r="AG706" i="8"/>
  <c r="AF706" i="8" s="1"/>
  <c r="AG707" i="8"/>
  <c r="AF707" i="8" s="1"/>
  <c r="AG708" i="8"/>
  <c r="AF708" i="8" s="1"/>
  <c r="AG709" i="8"/>
  <c r="AF709" i="8" s="1"/>
  <c r="AG710" i="8"/>
  <c r="AF710" i="8" s="1"/>
  <c r="AG711" i="8"/>
  <c r="AF711" i="8" s="1"/>
  <c r="AG712" i="8"/>
  <c r="AF712" i="8" s="1"/>
  <c r="AG713" i="8"/>
  <c r="AF713" i="8" s="1"/>
  <c r="AG714" i="8"/>
  <c r="AF714" i="8" s="1"/>
  <c r="AG715" i="8"/>
  <c r="AF715" i="8" s="1"/>
  <c r="AG716" i="8"/>
  <c r="AF716" i="8" s="1"/>
  <c r="AG717" i="8"/>
  <c r="AF717" i="8" s="1"/>
  <c r="AG718" i="8"/>
  <c r="AF718" i="8" s="1"/>
  <c r="AG719" i="8"/>
  <c r="AF719" i="8" s="1"/>
  <c r="AG720" i="8"/>
  <c r="AF720" i="8" s="1"/>
  <c r="AG721" i="8"/>
  <c r="AF721" i="8" s="1"/>
  <c r="AG722" i="8"/>
  <c r="AF722" i="8" s="1"/>
  <c r="AG723" i="8"/>
  <c r="AF723" i="8" s="1"/>
  <c r="AG724" i="8"/>
  <c r="AF724" i="8" s="1"/>
  <c r="AG725" i="8"/>
  <c r="AF725" i="8" s="1"/>
  <c r="AG726" i="8"/>
  <c r="AF726" i="8" s="1"/>
  <c r="AG727" i="8"/>
  <c r="AF727" i="8" s="1"/>
  <c r="AG728" i="8"/>
  <c r="AF728" i="8" s="1"/>
  <c r="AG729" i="8"/>
  <c r="AF729" i="8" s="1"/>
  <c r="AG730" i="8"/>
  <c r="AF730" i="8" s="1"/>
  <c r="AG731" i="8"/>
  <c r="AF731" i="8" s="1"/>
  <c r="AG732" i="8"/>
  <c r="AF732" i="8" s="1"/>
  <c r="AG733" i="8"/>
  <c r="AF733" i="8" s="1"/>
  <c r="AG734" i="8"/>
  <c r="AF734" i="8" s="1"/>
  <c r="AG735" i="8"/>
  <c r="AF735" i="8" s="1"/>
  <c r="AG736" i="8"/>
  <c r="AF736" i="8" s="1"/>
  <c r="AG737" i="8"/>
  <c r="AF737" i="8" s="1"/>
  <c r="AG738" i="8"/>
  <c r="AF738" i="8" s="1"/>
  <c r="AG739" i="8"/>
  <c r="AF739" i="8" s="1"/>
  <c r="AG740" i="8"/>
  <c r="AF740" i="8" s="1"/>
  <c r="AG741" i="8"/>
  <c r="AF741" i="8" s="1"/>
  <c r="AG742" i="8"/>
  <c r="AF742" i="8" s="1"/>
  <c r="AG743" i="8"/>
  <c r="AF743" i="8" s="1"/>
  <c r="AG744" i="8"/>
  <c r="AF744" i="8" s="1"/>
  <c r="AG745" i="8"/>
  <c r="AF745" i="8" s="1"/>
  <c r="AG746" i="8"/>
  <c r="AF746" i="8" s="1"/>
  <c r="AG747" i="8"/>
  <c r="AF747" i="8" s="1"/>
  <c r="AG748" i="8"/>
  <c r="AF748" i="8" s="1"/>
  <c r="AG749" i="8"/>
  <c r="AF749" i="8" s="1"/>
  <c r="AG750" i="8"/>
  <c r="AF750" i="8" s="1"/>
  <c r="AG751" i="8"/>
  <c r="AF751" i="8" s="1"/>
  <c r="AG752" i="8"/>
  <c r="AF752" i="8" s="1"/>
  <c r="AG753" i="8"/>
  <c r="AF753" i="8" s="1"/>
  <c r="AG754" i="8"/>
  <c r="AF754" i="8" s="1"/>
  <c r="AG755" i="8"/>
  <c r="AF755" i="8" s="1"/>
  <c r="AG756" i="8"/>
  <c r="AF756" i="8" s="1"/>
  <c r="AG757" i="8"/>
  <c r="AF757" i="8" s="1"/>
  <c r="AG758" i="8"/>
  <c r="AF758" i="8" s="1"/>
  <c r="AG759" i="8"/>
  <c r="AF759" i="8" s="1"/>
  <c r="AG760" i="8"/>
  <c r="AF760" i="8" s="1"/>
  <c r="AG761" i="8"/>
  <c r="AF761" i="8" s="1"/>
  <c r="AG762" i="8"/>
  <c r="AF762" i="8" s="1"/>
  <c r="AG763" i="8"/>
  <c r="AF763" i="8" s="1"/>
  <c r="AG764" i="8"/>
  <c r="AF764" i="8" s="1"/>
  <c r="AG765" i="8"/>
  <c r="AF765" i="8" s="1"/>
  <c r="AG766" i="8"/>
  <c r="AF766" i="8" s="1"/>
  <c r="AG767" i="8"/>
  <c r="AF767" i="8" s="1"/>
  <c r="AG768" i="8"/>
  <c r="AF768" i="8" s="1"/>
  <c r="AG769" i="8"/>
  <c r="AF769" i="8" s="1"/>
  <c r="AG770" i="8"/>
  <c r="AF770" i="8" s="1"/>
  <c r="AG771" i="8"/>
  <c r="AF771" i="8" s="1"/>
  <c r="AG772" i="8"/>
  <c r="AF772" i="8" s="1"/>
  <c r="AG773" i="8"/>
  <c r="AF773" i="8" s="1"/>
  <c r="AG774" i="8"/>
  <c r="AF774" i="8" s="1"/>
  <c r="AG775" i="8"/>
  <c r="AF775" i="8" s="1"/>
  <c r="AG776" i="8"/>
  <c r="AF776" i="8" s="1"/>
  <c r="AG777" i="8"/>
  <c r="AF777" i="8" s="1"/>
  <c r="AG778" i="8"/>
  <c r="AF778" i="8" s="1"/>
  <c r="AG779" i="8"/>
  <c r="AF779" i="8" s="1"/>
  <c r="AG780" i="8"/>
  <c r="AF780" i="8" s="1"/>
  <c r="AG781" i="8"/>
  <c r="AF781" i="8" s="1"/>
  <c r="AG782" i="8"/>
  <c r="AF782" i="8" s="1"/>
  <c r="AG783" i="8"/>
  <c r="AF783" i="8" s="1"/>
  <c r="AG784" i="8"/>
  <c r="AF784" i="8" s="1"/>
  <c r="AG785" i="8"/>
  <c r="AF785" i="8" s="1"/>
  <c r="AG786" i="8"/>
  <c r="AF786" i="8" s="1"/>
  <c r="AG787" i="8"/>
  <c r="AF787" i="8" s="1"/>
  <c r="AG788" i="8"/>
  <c r="AF788" i="8" s="1"/>
  <c r="AG789" i="8"/>
  <c r="AF789" i="8" s="1"/>
  <c r="AG790" i="8"/>
  <c r="AF790" i="8" s="1"/>
  <c r="AG791" i="8"/>
  <c r="AF791" i="8" s="1"/>
  <c r="AG792" i="8"/>
  <c r="AF792" i="8" s="1"/>
  <c r="AG793" i="8"/>
  <c r="AF793" i="8" s="1"/>
  <c r="AG794" i="8"/>
  <c r="AF794" i="8" s="1"/>
  <c r="AG795" i="8"/>
  <c r="AF795" i="8" s="1"/>
  <c r="AG796" i="8"/>
  <c r="AF796" i="8" s="1"/>
  <c r="AG797" i="8"/>
  <c r="AF797" i="8" s="1"/>
  <c r="AG798" i="8"/>
  <c r="AF798" i="8" s="1"/>
  <c r="AG799" i="8"/>
  <c r="AF799" i="8" s="1"/>
  <c r="AG800" i="8"/>
  <c r="AF800" i="8" s="1"/>
  <c r="AG801" i="8"/>
  <c r="AF801" i="8" s="1"/>
  <c r="AG802" i="8"/>
  <c r="AF802" i="8" s="1"/>
  <c r="AG803" i="8"/>
  <c r="AF803" i="8" s="1"/>
  <c r="AG804" i="8"/>
  <c r="AF804" i="8" s="1"/>
  <c r="AG805" i="8"/>
  <c r="AF805" i="8" s="1"/>
  <c r="AG806" i="8"/>
  <c r="AF806" i="8" s="1"/>
  <c r="AG807" i="8"/>
  <c r="AF807" i="8" s="1"/>
  <c r="AG808" i="8"/>
  <c r="AF808" i="8" s="1"/>
  <c r="AG809" i="8"/>
  <c r="AF809" i="8" s="1"/>
  <c r="AG810" i="8"/>
  <c r="AF810" i="8" s="1"/>
  <c r="AG811" i="8"/>
  <c r="AF811" i="8" s="1"/>
  <c r="AG812" i="8"/>
  <c r="AF812" i="8" s="1"/>
  <c r="AG813" i="8"/>
  <c r="AF813" i="8" s="1"/>
  <c r="AG814" i="8"/>
  <c r="AF814" i="8" s="1"/>
  <c r="AG815" i="8"/>
  <c r="AF815" i="8" s="1"/>
  <c r="AG816" i="8"/>
  <c r="AF816" i="8" s="1"/>
  <c r="AG817" i="8"/>
  <c r="AF817" i="8" s="1"/>
  <c r="AG818" i="8"/>
  <c r="AF818" i="8" s="1"/>
  <c r="AG819" i="8"/>
  <c r="AF819" i="8" s="1"/>
  <c r="AG820" i="8"/>
  <c r="AF820" i="8" s="1"/>
  <c r="AG821" i="8"/>
  <c r="AF821" i="8" s="1"/>
  <c r="AG822" i="8"/>
  <c r="AF822" i="8" s="1"/>
  <c r="AG823" i="8"/>
  <c r="AF823" i="8" s="1"/>
  <c r="AG824" i="8"/>
  <c r="AF824" i="8" s="1"/>
  <c r="AG825" i="8"/>
  <c r="AF825" i="8" s="1"/>
  <c r="AG826" i="8"/>
  <c r="AF826" i="8" s="1"/>
  <c r="AG827" i="8"/>
  <c r="AF827" i="8" s="1"/>
  <c r="AG828" i="8"/>
  <c r="AF828" i="8" s="1"/>
  <c r="AG829" i="8"/>
  <c r="AF829" i="8" s="1"/>
  <c r="AG830" i="8"/>
  <c r="AF830" i="8" s="1"/>
  <c r="AG831" i="8"/>
  <c r="AF831" i="8" s="1"/>
  <c r="AG832" i="8"/>
  <c r="AF832" i="8" s="1"/>
  <c r="AG833" i="8"/>
  <c r="AF833" i="8" s="1"/>
  <c r="AG834" i="8"/>
  <c r="AF834" i="8" s="1"/>
  <c r="AG835" i="8"/>
  <c r="AF835" i="8" s="1"/>
  <c r="AG836" i="8"/>
  <c r="AF836" i="8" s="1"/>
  <c r="AG837" i="8"/>
  <c r="AF837" i="8" s="1"/>
  <c r="AG838" i="8"/>
  <c r="AF838" i="8" s="1"/>
  <c r="AG839" i="8"/>
  <c r="AF839" i="8" s="1"/>
  <c r="AG840" i="8"/>
  <c r="AF840" i="8" s="1"/>
  <c r="AG841" i="8"/>
  <c r="AF841" i="8" s="1"/>
  <c r="AG842" i="8"/>
  <c r="AF842" i="8" s="1"/>
  <c r="AG843" i="8"/>
  <c r="AF843" i="8" s="1"/>
  <c r="AG844" i="8"/>
  <c r="AF844" i="8" s="1"/>
  <c r="AG845" i="8"/>
  <c r="AF845" i="8" s="1"/>
  <c r="AG846" i="8"/>
  <c r="AF846" i="8" s="1"/>
  <c r="AG847" i="8"/>
  <c r="AF847" i="8" s="1"/>
  <c r="AG848" i="8"/>
  <c r="AF848" i="8" s="1"/>
  <c r="AG849" i="8"/>
  <c r="AF849" i="8" s="1"/>
  <c r="AG850" i="8"/>
  <c r="AF850" i="8" s="1"/>
  <c r="AG851" i="8"/>
  <c r="AF851" i="8" s="1"/>
  <c r="AG852" i="8"/>
  <c r="AF852" i="8" s="1"/>
  <c r="AG853" i="8"/>
  <c r="AF853" i="8" s="1"/>
  <c r="AG854" i="8"/>
  <c r="AF854" i="8" s="1"/>
  <c r="AG855" i="8"/>
  <c r="AF855" i="8" s="1"/>
  <c r="AG856" i="8"/>
  <c r="AF856" i="8" s="1"/>
  <c r="AG857" i="8"/>
  <c r="AF857" i="8" s="1"/>
  <c r="AG858" i="8"/>
  <c r="AF858" i="8" s="1"/>
  <c r="AG859" i="8"/>
  <c r="AF859" i="8" s="1"/>
  <c r="AG860" i="8"/>
  <c r="AF860" i="8" s="1"/>
  <c r="AG861" i="8"/>
  <c r="AF861" i="8" s="1"/>
  <c r="AG862" i="8"/>
  <c r="AF862" i="8" s="1"/>
  <c r="AG863" i="8"/>
  <c r="AF863" i="8" s="1"/>
  <c r="AG864" i="8"/>
  <c r="AF864" i="8" s="1"/>
  <c r="AG865" i="8"/>
  <c r="AF865" i="8" s="1"/>
  <c r="AG866" i="8"/>
  <c r="AF866" i="8" s="1"/>
  <c r="AG867" i="8"/>
  <c r="AF867" i="8" s="1"/>
  <c r="AG868" i="8"/>
  <c r="AF868" i="8" s="1"/>
  <c r="AG869" i="8"/>
  <c r="AF869" i="8" s="1"/>
  <c r="AG870" i="8"/>
  <c r="AF870" i="8" s="1"/>
  <c r="AG871" i="8"/>
  <c r="AF871" i="8" s="1"/>
  <c r="AG872" i="8"/>
  <c r="AF872" i="8" s="1"/>
  <c r="AG873" i="8"/>
  <c r="AF873" i="8" s="1"/>
  <c r="AG874" i="8"/>
  <c r="AF874" i="8" s="1"/>
  <c r="AG875" i="8"/>
  <c r="AF875" i="8" s="1"/>
  <c r="AG876" i="8"/>
  <c r="AF876" i="8" s="1"/>
  <c r="AG877" i="8"/>
  <c r="AF877" i="8" s="1"/>
  <c r="AG878" i="8"/>
  <c r="AF878" i="8" s="1"/>
  <c r="AG879" i="8"/>
  <c r="AF879" i="8" s="1"/>
  <c r="AG880" i="8"/>
  <c r="AF880" i="8" s="1"/>
  <c r="AG881" i="8"/>
  <c r="AF881" i="8" s="1"/>
  <c r="AG882" i="8"/>
  <c r="AF882" i="8" s="1"/>
  <c r="AG883" i="8"/>
  <c r="AF883" i="8" s="1"/>
  <c r="AG884" i="8"/>
  <c r="AF884" i="8" s="1"/>
  <c r="AG885" i="8"/>
  <c r="AF885" i="8" s="1"/>
  <c r="AG886" i="8"/>
  <c r="AF886" i="8" s="1"/>
  <c r="AG887" i="8"/>
  <c r="AF887" i="8" s="1"/>
  <c r="AG888" i="8"/>
  <c r="AF888" i="8" s="1"/>
  <c r="AG889" i="8"/>
  <c r="AF889" i="8" s="1"/>
  <c r="AG890" i="8"/>
  <c r="AF890" i="8" s="1"/>
  <c r="AG891" i="8"/>
  <c r="AF891" i="8" s="1"/>
  <c r="AG892" i="8"/>
  <c r="AF892" i="8" s="1"/>
  <c r="AG893" i="8"/>
  <c r="AF893" i="8" s="1"/>
  <c r="AG894" i="8"/>
  <c r="AF894" i="8" s="1"/>
  <c r="AG895" i="8"/>
  <c r="AF895" i="8" s="1"/>
  <c r="AG896" i="8"/>
  <c r="AF896" i="8" s="1"/>
  <c r="AG897" i="8"/>
  <c r="AF897" i="8" s="1"/>
  <c r="AG898" i="8"/>
  <c r="AF898" i="8" s="1"/>
  <c r="AG899" i="8"/>
  <c r="AF899" i="8" s="1"/>
  <c r="AG900" i="8"/>
  <c r="AF900" i="8" s="1"/>
  <c r="AG901" i="8"/>
  <c r="AF901" i="8" s="1"/>
  <c r="AG902" i="8"/>
  <c r="AF902" i="8" s="1"/>
  <c r="AG903" i="8"/>
  <c r="AF903" i="8" s="1"/>
  <c r="AG904" i="8"/>
  <c r="AF904" i="8" s="1"/>
  <c r="AG905" i="8"/>
  <c r="AF905" i="8" s="1"/>
  <c r="AG906" i="8"/>
  <c r="AF906" i="8" s="1"/>
  <c r="AG907" i="8"/>
  <c r="AF907" i="8" s="1"/>
  <c r="AG908" i="8"/>
  <c r="AF908" i="8" s="1"/>
  <c r="AG909" i="8"/>
  <c r="AF909" i="8" s="1"/>
  <c r="AG910" i="8"/>
  <c r="AF910" i="8" s="1"/>
  <c r="AG911" i="8"/>
  <c r="AF911" i="8" s="1"/>
  <c r="AG912" i="8"/>
  <c r="AF912" i="8" s="1"/>
  <c r="AG913" i="8"/>
  <c r="AF913" i="8" s="1"/>
  <c r="AG914" i="8"/>
  <c r="AF914" i="8" s="1"/>
  <c r="AG915" i="8"/>
  <c r="AF915" i="8" s="1"/>
  <c r="AG916" i="8"/>
  <c r="AF916" i="8" s="1"/>
  <c r="AG917" i="8"/>
  <c r="AF917" i="8" s="1"/>
  <c r="AG918" i="8"/>
  <c r="AF918" i="8" s="1"/>
  <c r="AG919" i="8"/>
  <c r="AF919" i="8" s="1"/>
  <c r="AG920" i="8"/>
  <c r="AF920" i="8" s="1"/>
  <c r="AG921" i="8"/>
  <c r="AF921" i="8" s="1"/>
  <c r="AG922" i="8"/>
  <c r="AF922" i="8" s="1"/>
  <c r="AG923" i="8"/>
  <c r="AF923" i="8" s="1"/>
  <c r="AG924" i="8"/>
  <c r="AF924" i="8" s="1"/>
  <c r="AG925" i="8"/>
  <c r="AF925" i="8" s="1"/>
  <c r="AG926" i="8"/>
  <c r="AF926" i="8" s="1"/>
  <c r="AG927" i="8"/>
  <c r="AF927" i="8" s="1"/>
  <c r="AG928" i="8"/>
  <c r="AF928" i="8" s="1"/>
  <c r="AG929" i="8"/>
  <c r="AF929" i="8" s="1"/>
  <c r="AG930" i="8"/>
  <c r="AF930" i="8" s="1"/>
  <c r="AG931" i="8"/>
  <c r="AF931" i="8" s="1"/>
  <c r="AG932" i="8"/>
  <c r="AF932" i="8" s="1"/>
  <c r="AG933" i="8"/>
  <c r="AF933" i="8" s="1"/>
  <c r="AG934" i="8"/>
  <c r="AF934" i="8" s="1"/>
  <c r="AG935" i="8"/>
  <c r="AF935" i="8" s="1"/>
  <c r="AG936" i="8"/>
  <c r="AF936" i="8" s="1"/>
  <c r="AG937" i="8"/>
  <c r="AF937" i="8" s="1"/>
  <c r="AG938" i="8"/>
  <c r="AF938" i="8" s="1"/>
  <c r="AG939" i="8"/>
  <c r="AF939" i="8" s="1"/>
  <c r="AG940" i="8"/>
  <c r="AF940" i="8" s="1"/>
  <c r="AG941" i="8"/>
  <c r="AF941" i="8" s="1"/>
  <c r="AG942" i="8"/>
  <c r="AF942" i="8" s="1"/>
  <c r="AG943" i="8"/>
  <c r="AF943" i="8" s="1"/>
  <c r="AG944" i="8"/>
  <c r="AF944" i="8" s="1"/>
  <c r="AG945" i="8"/>
  <c r="AF945" i="8" s="1"/>
  <c r="AG946" i="8"/>
  <c r="AF946" i="8" s="1"/>
  <c r="AG947" i="8"/>
  <c r="AF947" i="8" s="1"/>
  <c r="AG948" i="8"/>
  <c r="AF948" i="8" s="1"/>
  <c r="AG949" i="8"/>
  <c r="AF949" i="8" s="1"/>
  <c r="AG950" i="8"/>
  <c r="AF950" i="8" s="1"/>
  <c r="AG951" i="8"/>
  <c r="AF951" i="8" s="1"/>
  <c r="AG952" i="8"/>
  <c r="AF952" i="8" s="1"/>
  <c r="AG953" i="8"/>
  <c r="AF953" i="8" s="1"/>
  <c r="AG954" i="8"/>
  <c r="AF954" i="8" s="1"/>
  <c r="AG955" i="8"/>
  <c r="AF955" i="8" s="1"/>
  <c r="AG956" i="8"/>
  <c r="AF956" i="8" s="1"/>
  <c r="AG957" i="8"/>
  <c r="AF957" i="8" s="1"/>
  <c r="AG958" i="8"/>
  <c r="AF958" i="8" s="1"/>
  <c r="AG959" i="8"/>
  <c r="AF959" i="8" s="1"/>
  <c r="AG960" i="8"/>
  <c r="AF960" i="8" s="1"/>
  <c r="AG961" i="8"/>
  <c r="AF961" i="8" s="1"/>
  <c r="AG962" i="8"/>
  <c r="AF962" i="8" s="1"/>
  <c r="AG963" i="8"/>
  <c r="AF963" i="8" s="1"/>
  <c r="AG964" i="8"/>
  <c r="AF964" i="8" s="1"/>
  <c r="AG965" i="8"/>
  <c r="AF965" i="8" s="1"/>
  <c r="AG966" i="8"/>
  <c r="AF966" i="8" s="1"/>
  <c r="AG967" i="8"/>
  <c r="AF967" i="8" s="1"/>
  <c r="AG968" i="8"/>
  <c r="AF968" i="8" s="1"/>
  <c r="AG969" i="8"/>
  <c r="AF969" i="8" s="1"/>
  <c r="AG970" i="8"/>
  <c r="AF970" i="8" s="1"/>
  <c r="AG971" i="8"/>
  <c r="AF971" i="8" s="1"/>
  <c r="AG972" i="8"/>
  <c r="AF972" i="8" s="1"/>
  <c r="AG973" i="8"/>
  <c r="AF973" i="8" s="1"/>
  <c r="AG974" i="8"/>
  <c r="AF974" i="8" s="1"/>
  <c r="AG975" i="8"/>
  <c r="AF975" i="8" s="1"/>
  <c r="AG976" i="8"/>
  <c r="AF976" i="8" s="1"/>
  <c r="AG977" i="8"/>
  <c r="AF977" i="8" s="1"/>
  <c r="AG978" i="8"/>
  <c r="AF978" i="8" s="1"/>
  <c r="AG979" i="8"/>
  <c r="AF979" i="8" s="1"/>
  <c r="AG980" i="8"/>
  <c r="AF980" i="8" s="1"/>
  <c r="AG981" i="8"/>
  <c r="AF981" i="8" s="1"/>
  <c r="AG982" i="8"/>
  <c r="AF982" i="8" s="1"/>
  <c r="AG983" i="8"/>
  <c r="AF983" i="8" s="1"/>
  <c r="AG984" i="8"/>
  <c r="AF984" i="8" s="1"/>
  <c r="AG985" i="8"/>
  <c r="AF985" i="8" s="1"/>
  <c r="AG986" i="8"/>
  <c r="AF986" i="8" s="1"/>
  <c r="AG987" i="8"/>
  <c r="AF987" i="8" s="1"/>
  <c r="AG988" i="8"/>
  <c r="AF988" i="8" s="1"/>
  <c r="AG989" i="8"/>
  <c r="AF989" i="8" s="1"/>
  <c r="AG990" i="8"/>
  <c r="AF990" i="8" s="1"/>
  <c r="AG991" i="8"/>
  <c r="AF991" i="8" s="1"/>
  <c r="AG992" i="8"/>
  <c r="AF992" i="8" s="1"/>
  <c r="AG993" i="8"/>
  <c r="AF993" i="8" s="1"/>
  <c r="AG994" i="8"/>
  <c r="AF994" i="8" s="1"/>
  <c r="AG995" i="8"/>
  <c r="AF995" i="8" s="1"/>
  <c r="AG996" i="8"/>
  <c r="AF996" i="8" s="1"/>
  <c r="AG997" i="8"/>
  <c r="AF997" i="8" s="1"/>
  <c r="AG998" i="8"/>
  <c r="AF998" i="8" s="1"/>
  <c r="AG999" i="8"/>
  <c r="AF999" i="8" s="1"/>
  <c r="AG1000" i="8"/>
  <c r="AF1000" i="8" s="1"/>
  <c r="AG1001" i="8"/>
  <c r="AF1001" i="8" s="1"/>
  <c r="AG1002" i="8"/>
  <c r="AF1002" i="8" s="1"/>
  <c r="AG1003" i="8"/>
  <c r="AF1003" i="8" s="1"/>
  <c r="AG1004" i="8"/>
  <c r="AF1004" i="8" s="1"/>
  <c r="AG1005" i="8"/>
  <c r="AF1005" i="8" s="1"/>
  <c r="AG1006" i="8"/>
  <c r="AF1006" i="8" s="1"/>
  <c r="AG1007" i="8"/>
  <c r="AF1007" i="8" s="1"/>
  <c r="AG1008" i="8"/>
  <c r="AF1008" i="8" s="1"/>
  <c r="AG1009" i="8"/>
  <c r="AF1009" i="8" s="1"/>
  <c r="AG1010" i="8"/>
  <c r="AF1010" i="8" s="1"/>
  <c r="AG1011" i="8"/>
  <c r="AF1011" i="8" s="1"/>
  <c r="AG1012" i="8"/>
  <c r="AF1012" i="8" s="1"/>
  <c r="AG1013" i="8"/>
  <c r="AF1013" i="8" s="1"/>
  <c r="AG1014" i="8"/>
  <c r="AF1014" i="8" s="1"/>
  <c r="AG1015" i="8"/>
  <c r="AF1015" i="8" s="1"/>
  <c r="AG1016" i="8"/>
  <c r="AF1016" i="8" s="1"/>
  <c r="AG1017" i="8"/>
  <c r="AF1017" i="8" s="1"/>
  <c r="AG1018" i="8"/>
  <c r="AF1018" i="8" s="1"/>
  <c r="AG1019" i="8"/>
  <c r="AF1019" i="8" s="1"/>
  <c r="AG1020" i="8"/>
  <c r="AF1020" i="8" s="1"/>
  <c r="AG1021" i="8"/>
  <c r="AF1021" i="8" s="1"/>
  <c r="AG1022" i="8"/>
  <c r="AF1022" i="8" s="1"/>
  <c r="AG1023" i="8"/>
  <c r="AF1023" i="8" s="1"/>
  <c r="AG1024" i="8"/>
  <c r="AF1024" i="8" s="1"/>
  <c r="AG1025" i="8"/>
  <c r="AF1025" i="8" s="1"/>
  <c r="AG1026" i="8"/>
  <c r="AF1026" i="8" s="1"/>
  <c r="AG1027" i="8"/>
  <c r="AF1027" i="8" s="1"/>
  <c r="AG1028" i="8"/>
  <c r="AF1028" i="8" s="1"/>
  <c r="AG1029" i="8"/>
  <c r="AF1029" i="8" s="1"/>
  <c r="AG1030" i="8"/>
  <c r="AF1030" i="8" s="1"/>
  <c r="AG1031" i="8"/>
  <c r="AF1031" i="8" s="1"/>
  <c r="AG1032" i="8"/>
  <c r="AF1032" i="8" s="1"/>
  <c r="AG1033" i="8"/>
  <c r="AF1033" i="8" s="1"/>
  <c r="AG1034" i="8"/>
  <c r="AF1034" i="8" s="1"/>
  <c r="AG74" i="8"/>
  <c r="AF74" i="8" s="1"/>
  <c r="AG80" i="8"/>
  <c r="AF80" i="8" s="1"/>
  <c r="AG101" i="8"/>
  <c r="AF101" i="8" s="1"/>
  <c r="AG105" i="8"/>
  <c r="AF105" i="8" s="1"/>
  <c r="AG107" i="8"/>
  <c r="AF107" i="8" s="1"/>
  <c r="AG113" i="8"/>
  <c r="AF113" i="8" s="1"/>
  <c r="AG117" i="8"/>
  <c r="AF117" i="8" s="1"/>
  <c r="AG118" i="8"/>
  <c r="AF118" i="8" s="1"/>
  <c r="AG119" i="8"/>
  <c r="AF119" i="8" s="1"/>
  <c r="AG128" i="8"/>
  <c r="AF128" i="8" s="1"/>
  <c r="AG163" i="8"/>
  <c r="AF163" i="8" s="1"/>
  <c r="AG44" i="8"/>
  <c r="AF44" i="8" s="1"/>
  <c r="AG45" i="8"/>
  <c r="AF45" i="8" s="1"/>
  <c r="AG46" i="8"/>
  <c r="AF46" i="8" s="1"/>
  <c r="AG47" i="8"/>
  <c r="AF47" i="8" s="1"/>
  <c r="AG62" i="8"/>
  <c r="AF62" i="8" s="1"/>
  <c r="AG72" i="8"/>
  <c r="AF72" i="8" s="1"/>
  <c r="AG73" i="8"/>
  <c r="AF73" i="8" s="1"/>
  <c r="AG77" i="8"/>
  <c r="AF77" i="8" s="1"/>
  <c r="AG78" i="8"/>
  <c r="AF78" i="8" s="1"/>
  <c r="AG79" i="8"/>
  <c r="AF79" i="8" s="1"/>
  <c r="AG81" i="8"/>
  <c r="AF81" i="8" s="1"/>
  <c r="AG82" i="8"/>
  <c r="AF82" i="8" s="1"/>
  <c r="AG83" i="8"/>
  <c r="AF83" i="8" s="1"/>
  <c r="AG90" i="8"/>
  <c r="AF90" i="8" s="1"/>
  <c r="AG91" i="8"/>
  <c r="AF91" i="8" s="1"/>
  <c r="AG96" i="8"/>
  <c r="AF96" i="8" s="1"/>
  <c r="AG100" i="8"/>
  <c r="AF100" i="8" s="1"/>
  <c r="AG103" i="8"/>
  <c r="AF103" i="8" s="1"/>
  <c r="AG104" i="8"/>
  <c r="AF104" i="8" s="1"/>
  <c r="AG106" i="8"/>
  <c r="AF106" i="8" s="1"/>
  <c r="AG108" i="8"/>
  <c r="AF108" i="8" s="1"/>
  <c r="AG109" i="8"/>
  <c r="AF109" i="8" s="1"/>
  <c r="AG110" i="8"/>
  <c r="AF110" i="8" s="1"/>
  <c r="AG111" i="8"/>
  <c r="AF111" i="8" s="1"/>
  <c r="AG112" i="8"/>
  <c r="AF112" i="8" s="1"/>
  <c r="AG114" i="8"/>
  <c r="AF114" i="8" s="1"/>
  <c r="AG115" i="8"/>
  <c r="AF115" i="8" s="1"/>
  <c r="AG116" i="8"/>
  <c r="AF116" i="8" s="1"/>
  <c r="AG129" i="8"/>
  <c r="AF129" i="8" s="1"/>
  <c r="AG140" i="8"/>
  <c r="AF140" i="8" s="1"/>
  <c r="AG148" i="8"/>
  <c r="AF148" i="8" s="1"/>
  <c r="AG161" i="8"/>
  <c r="AF161" i="8" s="1"/>
  <c r="AG162" i="8"/>
  <c r="AF162" i="8" s="1"/>
  <c r="AG169" i="8"/>
  <c r="AF169" i="8" s="1"/>
  <c r="AG174" i="8"/>
  <c r="AF174" i="8" s="1"/>
  <c r="AG207" i="8"/>
  <c r="AF207" i="8" s="1"/>
  <c r="AG213" i="8"/>
  <c r="AF213" i="8" s="1"/>
  <c r="AG222" i="8"/>
  <c r="AF222" i="8" s="1"/>
  <c r="C4" i="8"/>
  <c r="B4" i="8" s="1"/>
  <c r="C5" i="8"/>
  <c r="B5" i="8" s="1"/>
  <c r="C6" i="8"/>
  <c r="D6" i="8" s="1"/>
  <c r="C7" i="8"/>
  <c r="B7" i="8" s="1"/>
  <c r="C8" i="8"/>
  <c r="D8" i="8" s="1"/>
  <c r="C9" i="8"/>
  <c r="D9" i="8" s="1"/>
  <c r="A647" i="8"/>
  <c r="E735" i="8"/>
  <c r="AI735" i="8" s="1"/>
  <c r="E736" i="8"/>
  <c r="AI736" i="8" s="1"/>
  <c r="E737" i="8"/>
  <c r="AI737" i="8" s="1"/>
  <c r="E738" i="8"/>
  <c r="AI738" i="8" s="1"/>
  <c r="E739" i="8"/>
  <c r="AI739" i="8" s="1"/>
  <c r="E740" i="8"/>
  <c r="AI740" i="8" s="1"/>
  <c r="E741" i="8"/>
  <c r="AI741" i="8" s="1"/>
  <c r="E742" i="8"/>
  <c r="AI742" i="8" s="1"/>
  <c r="E743" i="8"/>
  <c r="AI743" i="8" s="1"/>
  <c r="E744" i="8"/>
  <c r="AI744" i="8" s="1"/>
  <c r="E745" i="8"/>
  <c r="AI745" i="8" s="1"/>
  <c r="E746" i="8"/>
  <c r="AI746" i="8" s="1"/>
  <c r="E747" i="8"/>
  <c r="AI747" i="8" s="1"/>
  <c r="E748" i="8"/>
  <c r="AI748" i="8" s="1"/>
  <c r="E749" i="8"/>
  <c r="AI749" i="8" s="1"/>
  <c r="E750" i="8"/>
  <c r="AI750" i="8" s="1"/>
  <c r="E751" i="8"/>
  <c r="AI751" i="8" s="1"/>
  <c r="E752" i="8"/>
  <c r="AI752" i="8" s="1"/>
  <c r="E753" i="8"/>
  <c r="AI753" i="8" s="1"/>
  <c r="E754" i="8"/>
  <c r="AI754" i="8" s="1"/>
  <c r="E755" i="8"/>
  <c r="AI755" i="8" s="1"/>
  <c r="E756" i="8"/>
  <c r="AI756" i="8" s="1"/>
  <c r="E757" i="8"/>
  <c r="AI757" i="8" s="1"/>
  <c r="E758" i="8"/>
  <c r="AI758" i="8" s="1"/>
  <c r="E759" i="8"/>
  <c r="AI759" i="8" s="1"/>
  <c r="E760" i="8"/>
  <c r="AI760" i="8" s="1"/>
  <c r="E761" i="8"/>
  <c r="AI761" i="8" s="1"/>
  <c r="E762" i="8"/>
  <c r="AI762" i="8" s="1"/>
  <c r="E763" i="8"/>
  <c r="AI763" i="8" s="1"/>
  <c r="E764" i="8"/>
  <c r="AI764" i="8" s="1"/>
  <c r="E765" i="8"/>
  <c r="AI765" i="8" s="1"/>
  <c r="E766" i="8"/>
  <c r="AI766" i="8" s="1"/>
  <c r="E767" i="8"/>
  <c r="AI767" i="8" s="1"/>
  <c r="E768" i="8"/>
  <c r="AI768" i="8" s="1"/>
  <c r="E769" i="8"/>
  <c r="AI769" i="8" s="1"/>
  <c r="E770" i="8"/>
  <c r="AI770" i="8" s="1"/>
  <c r="E771" i="8"/>
  <c r="AI771" i="8" s="1"/>
  <c r="E772" i="8"/>
  <c r="AI772" i="8" s="1"/>
  <c r="E773" i="8"/>
  <c r="AI773" i="8" s="1"/>
  <c r="E774" i="8"/>
  <c r="AI774" i="8" s="1"/>
  <c r="E775" i="8"/>
  <c r="AI775" i="8" s="1"/>
  <c r="E776" i="8"/>
  <c r="AI776" i="8" s="1"/>
  <c r="E777" i="8"/>
  <c r="AI777" i="8" s="1"/>
  <c r="E778" i="8"/>
  <c r="AI778" i="8" s="1"/>
  <c r="E779" i="8"/>
  <c r="AI779" i="8" s="1"/>
  <c r="E780" i="8"/>
  <c r="AI780" i="8" s="1"/>
  <c r="E781" i="8"/>
  <c r="AI781" i="8" s="1"/>
  <c r="E782" i="8"/>
  <c r="AI782" i="8" s="1"/>
  <c r="E783" i="8"/>
  <c r="AI783" i="8" s="1"/>
  <c r="E784" i="8"/>
  <c r="AI784" i="8" s="1"/>
  <c r="E785" i="8"/>
  <c r="AI785" i="8" s="1"/>
  <c r="E786" i="8"/>
  <c r="AI786" i="8" s="1"/>
  <c r="E787" i="8"/>
  <c r="AI787" i="8" s="1"/>
  <c r="E788" i="8"/>
  <c r="AI788" i="8" s="1"/>
  <c r="E789" i="8"/>
  <c r="AI789" i="8" s="1"/>
  <c r="E790" i="8"/>
  <c r="AI790" i="8" s="1"/>
  <c r="E791" i="8"/>
  <c r="E792" i="8"/>
  <c r="AI792" i="8" s="1"/>
  <c r="E793" i="8"/>
  <c r="AI793" i="8" s="1"/>
  <c r="E794" i="8"/>
  <c r="AI794" i="8" s="1"/>
  <c r="E795" i="8"/>
  <c r="AI795" i="8" s="1"/>
  <c r="E796" i="8"/>
  <c r="AI796" i="8" s="1"/>
  <c r="E797" i="8"/>
  <c r="AI797" i="8" s="1"/>
  <c r="E798" i="8"/>
  <c r="AI798" i="8" s="1"/>
  <c r="E799" i="8"/>
  <c r="AI799" i="8" s="1"/>
  <c r="E800" i="8"/>
  <c r="AI800" i="8" s="1"/>
  <c r="E801" i="8"/>
  <c r="AI801" i="8" s="1"/>
  <c r="E802" i="8"/>
  <c r="AI802" i="8" s="1"/>
  <c r="E803" i="8"/>
  <c r="AI803" i="8" s="1"/>
  <c r="E804" i="8"/>
  <c r="AI804" i="8" s="1"/>
  <c r="E805" i="8"/>
  <c r="AI805" i="8" s="1"/>
  <c r="E806" i="8"/>
  <c r="AI806" i="8" s="1"/>
  <c r="E807" i="8"/>
  <c r="AI807" i="8" s="1"/>
  <c r="E808" i="8"/>
  <c r="AI808" i="8" s="1"/>
  <c r="E809" i="8"/>
  <c r="AI809" i="8" s="1"/>
  <c r="E810" i="8"/>
  <c r="AI810" i="8" s="1"/>
  <c r="E811" i="8"/>
  <c r="AI811" i="8" s="1"/>
  <c r="E812" i="8"/>
  <c r="AI812" i="8" s="1"/>
  <c r="E813" i="8"/>
  <c r="AI813" i="8" s="1"/>
  <c r="E814" i="8"/>
  <c r="AI814" i="8" s="1"/>
  <c r="E815" i="8"/>
  <c r="AI815" i="8" s="1"/>
  <c r="E816" i="8"/>
  <c r="AI816" i="8" s="1"/>
  <c r="E817" i="8"/>
  <c r="AI817" i="8" s="1"/>
  <c r="E818" i="8"/>
  <c r="AI818" i="8" s="1"/>
  <c r="E819" i="8"/>
  <c r="AI819" i="8" s="1"/>
  <c r="E820" i="8"/>
  <c r="AI820" i="8" s="1"/>
  <c r="E821" i="8"/>
  <c r="AI821" i="8" s="1"/>
  <c r="E822" i="8"/>
  <c r="AI822" i="8" s="1"/>
  <c r="E823" i="8"/>
  <c r="AI823" i="8" s="1"/>
  <c r="E824" i="8"/>
  <c r="AI824" i="8" s="1"/>
  <c r="E825" i="8"/>
  <c r="AI825" i="8" s="1"/>
  <c r="E826" i="8"/>
  <c r="AI826" i="8" s="1"/>
  <c r="E827" i="8"/>
  <c r="AI827" i="8" s="1"/>
  <c r="E828" i="8"/>
  <c r="AI828" i="8" s="1"/>
  <c r="E829" i="8"/>
  <c r="AI829" i="8" s="1"/>
  <c r="E830" i="8"/>
  <c r="AI830" i="8" s="1"/>
  <c r="E831" i="8"/>
  <c r="AI831" i="8" s="1"/>
  <c r="E832" i="8"/>
  <c r="AI832" i="8" s="1"/>
  <c r="E833" i="8"/>
  <c r="AI833" i="8" s="1"/>
  <c r="E834" i="8"/>
  <c r="AI834" i="8" s="1"/>
  <c r="E835" i="8"/>
  <c r="AI835" i="8" s="1"/>
  <c r="E836" i="8"/>
  <c r="AI836" i="8" s="1"/>
  <c r="E837" i="8"/>
  <c r="AI837" i="8" s="1"/>
  <c r="E838" i="8"/>
  <c r="AI838" i="8" s="1"/>
  <c r="E839" i="8"/>
  <c r="AI839" i="8" s="1"/>
  <c r="E840" i="8"/>
  <c r="AI840" i="8" s="1"/>
  <c r="E841" i="8"/>
  <c r="AI841" i="8" s="1"/>
  <c r="E842" i="8"/>
  <c r="AI842" i="8" s="1"/>
  <c r="E843" i="8"/>
  <c r="AI843" i="8" s="1"/>
  <c r="E844" i="8"/>
  <c r="AI844" i="8" s="1"/>
  <c r="E845" i="8"/>
  <c r="AI845" i="8" s="1"/>
  <c r="E846" i="8"/>
  <c r="AI846" i="8" s="1"/>
  <c r="E847" i="8"/>
  <c r="AI847" i="8" s="1"/>
  <c r="E848" i="8"/>
  <c r="AI848" i="8" s="1"/>
  <c r="E849" i="8"/>
  <c r="AI849" i="8" s="1"/>
  <c r="E850" i="8"/>
  <c r="AI850" i="8" s="1"/>
  <c r="E851" i="8"/>
  <c r="AI851" i="8" s="1"/>
  <c r="E852" i="8"/>
  <c r="AI852" i="8" s="1"/>
  <c r="E853" i="8"/>
  <c r="AI853" i="8" s="1"/>
  <c r="E854" i="8"/>
  <c r="AI854" i="8" s="1"/>
  <c r="E855" i="8"/>
  <c r="AI855" i="8" s="1"/>
  <c r="E856" i="8"/>
  <c r="AI856" i="8" s="1"/>
  <c r="E857" i="8"/>
  <c r="AI857" i="8" s="1"/>
  <c r="E858" i="8"/>
  <c r="AI858" i="8" s="1"/>
  <c r="E859" i="8"/>
  <c r="AI859" i="8" s="1"/>
  <c r="E860" i="8"/>
  <c r="AI860" i="8" s="1"/>
  <c r="E861" i="8"/>
  <c r="AI861" i="8" s="1"/>
  <c r="E862" i="8"/>
  <c r="AI862" i="8" s="1"/>
  <c r="E863" i="8"/>
  <c r="AI863" i="8" s="1"/>
  <c r="E864" i="8"/>
  <c r="AI864" i="8" s="1"/>
  <c r="E865" i="8"/>
  <c r="AI865" i="8" s="1"/>
  <c r="E866" i="8"/>
  <c r="AI866" i="8" s="1"/>
  <c r="E867" i="8"/>
  <c r="AI867" i="8" s="1"/>
  <c r="E868" i="8"/>
  <c r="AI868" i="8" s="1"/>
  <c r="E869" i="8"/>
  <c r="AI869" i="8" s="1"/>
  <c r="E870" i="8"/>
  <c r="AI870" i="8" s="1"/>
  <c r="E871" i="8"/>
  <c r="AI871" i="8" s="1"/>
  <c r="E872" i="8"/>
  <c r="AI872" i="8" s="1"/>
  <c r="E873" i="8"/>
  <c r="AI873" i="8" s="1"/>
  <c r="E874" i="8"/>
  <c r="AI874" i="8" s="1"/>
  <c r="E875" i="8"/>
  <c r="AI875" i="8" s="1"/>
  <c r="E876" i="8"/>
  <c r="AI876" i="8" s="1"/>
  <c r="E877" i="8"/>
  <c r="AI877" i="8" s="1"/>
  <c r="E878" i="8"/>
  <c r="AI878" i="8" s="1"/>
  <c r="E879" i="8"/>
  <c r="AI879" i="8" s="1"/>
  <c r="E880" i="8"/>
  <c r="AI880" i="8" s="1"/>
  <c r="E881" i="8"/>
  <c r="AI881" i="8" s="1"/>
  <c r="E882" i="8"/>
  <c r="AI882" i="8" s="1"/>
  <c r="E883" i="8"/>
  <c r="AI883" i="8" s="1"/>
  <c r="E884" i="8"/>
  <c r="AI884" i="8" s="1"/>
  <c r="E885" i="8"/>
  <c r="AI885" i="8" s="1"/>
  <c r="E886" i="8"/>
  <c r="AI886" i="8" s="1"/>
  <c r="E887" i="8"/>
  <c r="AI887" i="8" s="1"/>
  <c r="E888" i="8"/>
  <c r="AI888" i="8" s="1"/>
  <c r="E889" i="8"/>
  <c r="AI889" i="8" s="1"/>
  <c r="E890" i="8"/>
  <c r="AI890" i="8" s="1"/>
  <c r="E891" i="8"/>
  <c r="AI891" i="8" s="1"/>
  <c r="E892" i="8"/>
  <c r="AI892" i="8" s="1"/>
  <c r="E893" i="8"/>
  <c r="AI893" i="8" s="1"/>
  <c r="E894" i="8"/>
  <c r="AI894" i="8" s="1"/>
  <c r="E895" i="8"/>
  <c r="AI895" i="8" s="1"/>
  <c r="E896" i="8"/>
  <c r="AI896" i="8" s="1"/>
  <c r="E897" i="8"/>
  <c r="AI897" i="8" s="1"/>
  <c r="E898" i="8"/>
  <c r="AI898" i="8" s="1"/>
  <c r="E899" i="8"/>
  <c r="AI899" i="8" s="1"/>
  <c r="E900" i="8"/>
  <c r="AI900" i="8" s="1"/>
  <c r="E901" i="8"/>
  <c r="AI901" i="8" s="1"/>
  <c r="E902" i="8"/>
  <c r="AI902" i="8" s="1"/>
  <c r="E903" i="8"/>
  <c r="AI903" i="8" s="1"/>
  <c r="E904" i="8"/>
  <c r="AI904" i="8" s="1"/>
  <c r="E905" i="8"/>
  <c r="AI905" i="8" s="1"/>
  <c r="E906" i="8"/>
  <c r="AI906" i="8" s="1"/>
  <c r="E907" i="8"/>
  <c r="AI907" i="8" s="1"/>
  <c r="E908" i="8"/>
  <c r="AI908" i="8" s="1"/>
  <c r="E909" i="8"/>
  <c r="AI909" i="8" s="1"/>
  <c r="E910" i="8"/>
  <c r="AI910" i="8" s="1"/>
  <c r="E911" i="8"/>
  <c r="AI911" i="8" s="1"/>
  <c r="E912" i="8"/>
  <c r="AI912" i="8" s="1"/>
  <c r="E913" i="8"/>
  <c r="AI913" i="8" s="1"/>
  <c r="E914" i="8"/>
  <c r="AI914" i="8" s="1"/>
  <c r="E915" i="8"/>
  <c r="AI915" i="8" s="1"/>
  <c r="E916" i="8"/>
  <c r="AI916" i="8" s="1"/>
  <c r="E917" i="8"/>
  <c r="AI917" i="8" s="1"/>
  <c r="E918" i="8"/>
  <c r="AI918" i="8" s="1"/>
  <c r="E919" i="8"/>
  <c r="AI919" i="8" s="1"/>
  <c r="E920" i="8"/>
  <c r="AI920" i="8" s="1"/>
  <c r="E921" i="8"/>
  <c r="AI921" i="8" s="1"/>
  <c r="E922" i="8"/>
  <c r="AI922" i="8" s="1"/>
  <c r="E923" i="8"/>
  <c r="AI923" i="8" s="1"/>
  <c r="E924" i="8"/>
  <c r="AI924" i="8" s="1"/>
  <c r="E925" i="8"/>
  <c r="AI925" i="8" s="1"/>
  <c r="E926" i="8"/>
  <c r="AI926" i="8" s="1"/>
  <c r="E927" i="8"/>
  <c r="AI927" i="8" s="1"/>
  <c r="E928" i="8"/>
  <c r="AI928" i="8" s="1"/>
  <c r="E929" i="8"/>
  <c r="AI929" i="8" s="1"/>
  <c r="E930" i="8"/>
  <c r="AI930" i="8" s="1"/>
  <c r="E931" i="8"/>
  <c r="AI931" i="8" s="1"/>
  <c r="E932" i="8"/>
  <c r="AI932" i="8" s="1"/>
  <c r="E933" i="8"/>
  <c r="AI933" i="8" s="1"/>
  <c r="E934" i="8"/>
  <c r="AI934" i="8" s="1"/>
  <c r="E935" i="8"/>
  <c r="AI935" i="8" s="1"/>
  <c r="E936" i="8"/>
  <c r="AI936" i="8" s="1"/>
  <c r="E937" i="8"/>
  <c r="AI937" i="8" s="1"/>
  <c r="E938" i="8"/>
  <c r="AI938" i="8" s="1"/>
  <c r="E939" i="8"/>
  <c r="AI939" i="8" s="1"/>
  <c r="E940" i="8"/>
  <c r="AI940" i="8" s="1"/>
  <c r="E941" i="8"/>
  <c r="AI941" i="8" s="1"/>
  <c r="E942" i="8"/>
  <c r="AI942" i="8" s="1"/>
  <c r="E943" i="8"/>
  <c r="AI943" i="8" s="1"/>
  <c r="E944" i="8"/>
  <c r="AI944" i="8" s="1"/>
  <c r="E945" i="8"/>
  <c r="AI945" i="8" s="1"/>
  <c r="E946" i="8"/>
  <c r="AI946" i="8" s="1"/>
  <c r="E947" i="8"/>
  <c r="E948" i="8"/>
  <c r="AI948" i="8" s="1"/>
  <c r="E949" i="8"/>
  <c r="AI949" i="8" s="1"/>
  <c r="E950" i="8"/>
  <c r="AI950" i="8" s="1"/>
  <c r="E951" i="8"/>
  <c r="AI951" i="8" s="1"/>
  <c r="E952" i="8"/>
  <c r="AI952" i="8" s="1"/>
  <c r="E953" i="8"/>
  <c r="AI953" i="8" s="1"/>
  <c r="E954" i="8"/>
  <c r="AI954" i="8" s="1"/>
  <c r="E955" i="8"/>
  <c r="AI955" i="8" s="1"/>
  <c r="E956" i="8"/>
  <c r="AI956" i="8" s="1"/>
  <c r="E957" i="8"/>
  <c r="AI957" i="8" s="1"/>
  <c r="E958" i="8"/>
  <c r="AI958" i="8" s="1"/>
  <c r="E959" i="8"/>
  <c r="AI959" i="8" s="1"/>
  <c r="E960" i="8"/>
  <c r="AI960" i="8" s="1"/>
  <c r="E961" i="8"/>
  <c r="AI961" i="8" s="1"/>
  <c r="E962" i="8"/>
  <c r="AI962" i="8" s="1"/>
  <c r="E963" i="8"/>
  <c r="AI963" i="8" s="1"/>
  <c r="E964" i="8"/>
  <c r="AI964" i="8" s="1"/>
  <c r="E965" i="8"/>
  <c r="AI965" i="8" s="1"/>
  <c r="E966" i="8"/>
  <c r="AI966" i="8" s="1"/>
  <c r="E967" i="8"/>
  <c r="AI967" i="8" s="1"/>
  <c r="E968" i="8"/>
  <c r="AI968" i="8" s="1"/>
  <c r="E969" i="8"/>
  <c r="AI969" i="8" s="1"/>
  <c r="E970" i="8"/>
  <c r="AI970" i="8" s="1"/>
  <c r="E971" i="8"/>
  <c r="AI971" i="8" s="1"/>
  <c r="E972" i="8"/>
  <c r="AI972" i="8" s="1"/>
  <c r="E973" i="8"/>
  <c r="AI973" i="8" s="1"/>
  <c r="E974" i="8"/>
  <c r="AI974" i="8" s="1"/>
  <c r="E975" i="8"/>
  <c r="AI975" i="8" s="1"/>
  <c r="E976" i="8"/>
  <c r="AI976" i="8" s="1"/>
  <c r="E977" i="8"/>
  <c r="AI977" i="8" s="1"/>
  <c r="E978" i="8"/>
  <c r="AI978" i="8" s="1"/>
  <c r="E979" i="8"/>
  <c r="AI979" i="8" s="1"/>
  <c r="E980" i="8"/>
  <c r="AI980" i="8" s="1"/>
  <c r="E981" i="8"/>
  <c r="AI981" i="8" s="1"/>
  <c r="E982" i="8"/>
  <c r="AI982" i="8" s="1"/>
  <c r="E983" i="8"/>
  <c r="AI983" i="8" s="1"/>
  <c r="E984" i="8"/>
  <c r="AI984" i="8" s="1"/>
  <c r="E985" i="8"/>
  <c r="AI985" i="8" s="1"/>
  <c r="E986" i="8"/>
  <c r="AI986" i="8" s="1"/>
  <c r="E987" i="8"/>
  <c r="AI987" i="8" s="1"/>
  <c r="E988" i="8"/>
  <c r="AI988" i="8" s="1"/>
  <c r="E989" i="8"/>
  <c r="AI989" i="8" s="1"/>
  <c r="E990" i="8"/>
  <c r="AI990" i="8" s="1"/>
  <c r="E991" i="8"/>
  <c r="AI991" i="8" s="1"/>
  <c r="E992" i="8"/>
  <c r="AI992" i="8" s="1"/>
  <c r="E993" i="8"/>
  <c r="AI993" i="8" s="1"/>
  <c r="E994" i="8"/>
  <c r="AI994" i="8" s="1"/>
  <c r="E995" i="8"/>
  <c r="AI995" i="8" s="1"/>
  <c r="E996" i="8"/>
  <c r="AI996" i="8" s="1"/>
  <c r="E997" i="8"/>
  <c r="AI997" i="8" s="1"/>
  <c r="E998" i="8"/>
  <c r="AI998" i="8" s="1"/>
  <c r="E999" i="8"/>
  <c r="AI999" i="8" s="1"/>
  <c r="E1000" i="8"/>
  <c r="AI1000" i="8" s="1"/>
  <c r="E1001" i="8"/>
  <c r="AI1001" i="8" s="1"/>
  <c r="E1002" i="8"/>
  <c r="AI1002" i="8" s="1"/>
  <c r="E1003" i="8"/>
  <c r="AI1003" i="8" s="1"/>
  <c r="E1004" i="8"/>
  <c r="AI1004" i="8" s="1"/>
  <c r="E1005" i="8"/>
  <c r="AI1005" i="8" s="1"/>
  <c r="E1006" i="8"/>
  <c r="AI1006" i="8" s="1"/>
  <c r="E1007" i="8"/>
  <c r="AI1007" i="8" s="1"/>
  <c r="E1008" i="8"/>
  <c r="AI1008" i="8" s="1"/>
  <c r="E1009" i="8"/>
  <c r="AI1009" i="8" s="1"/>
  <c r="E1010" i="8"/>
  <c r="AI1010" i="8" s="1"/>
  <c r="E1011" i="8"/>
  <c r="AI1011" i="8" s="1"/>
  <c r="E1012" i="8"/>
  <c r="AI1012" i="8" s="1"/>
  <c r="E1013" i="8"/>
  <c r="AI1013" i="8" s="1"/>
  <c r="E1014" i="8"/>
  <c r="AI1014" i="8" s="1"/>
  <c r="E1015" i="8"/>
  <c r="AI1015" i="8" s="1"/>
  <c r="E1016" i="8"/>
  <c r="AI1016" i="8" s="1"/>
  <c r="E1017" i="8"/>
  <c r="AI1017" i="8" s="1"/>
  <c r="E1018" i="8"/>
  <c r="AI1018" i="8" s="1"/>
  <c r="E1019" i="8"/>
  <c r="AI1019" i="8" s="1"/>
  <c r="E1020" i="8"/>
  <c r="AI1020" i="8" s="1"/>
  <c r="E1021" i="8"/>
  <c r="AI1021" i="8" s="1"/>
  <c r="E1022" i="8"/>
  <c r="AI1022" i="8" s="1"/>
  <c r="E1023" i="8"/>
  <c r="AI1023" i="8" s="1"/>
  <c r="E1024" i="8"/>
  <c r="AI1024" i="8" s="1"/>
  <c r="E1025" i="8"/>
  <c r="AI1025" i="8" s="1"/>
  <c r="E1026" i="8"/>
  <c r="AI1026" i="8" s="1"/>
  <c r="E1027" i="8"/>
  <c r="AI1027" i="8" s="1"/>
  <c r="E1028" i="8"/>
  <c r="AI1028" i="8" s="1"/>
  <c r="E1029" i="8"/>
  <c r="AI1029" i="8" s="1"/>
  <c r="E1030" i="8"/>
  <c r="AI1030" i="8" s="1"/>
  <c r="E1031" i="8"/>
  <c r="AI1031" i="8" s="1"/>
  <c r="E1032" i="8"/>
  <c r="AI1032" i="8" s="1"/>
  <c r="E1033" i="8"/>
  <c r="AI1033" i="8" s="1"/>
  <c r="E1034" i="8"/>
  <c r="AI1034" i="8" s="1"/>
  <c r="AA30" i="7"/>
  <c r="Z30" i="7"/>
  <c r="Y32" i="7"/>
  <c r="AH426" i="8"/>
  <c r="AH427" i="8"/>
  <c r="AH428" i="8"/>
  <c r="AH429" i="8"/>
  <c r="N30" i="7"/>
  <c r="O30" i="7"/>
  <c r="P30" i="7"/>
  <c r="Q30" i="7"/>
  <c r="R30" i="7"/>
  <c r="S30" i="7"/>
  <c r="T30" i="7"/>
  <c r="U30" i="7"/>
  <c r="V30" i="7"/>
  <c r="W30" i="7"/>
  <c r="X30" i="7"/>
  <c r="Y30" i="7"/>
  <c r="AB30" i="7"/>
  <c r="AC30" i="7"/>
  <c r="AC32" i="7" s="1"/>
  <c r="AD30" i="7"/>
  <c r="AD32" i="7" s="1"/>
  <c r="AE30" i="7"/>
  <c r="AE32" i="7" s="1"/>
  <c r="AF30" i="7"/>
  <c r="AF32" i="7" s="1"/>
  <c r="M30" i="7"/>
  <c r="AB32" i="7"/>
  <c r="X32" i="7"/>
  <c r="W32" i="7"/>
  <c r="P32" i="8"/>
  <c r="O32" i="8"/>
  <c r="AH145" i="8"/>
  <c r="AH146" i="8"/>
  <c r="AH157" i="8"/>
  <c r="AH158" i="8"/>
  <c r="AH159" i="8"/>
  <c r="AH160" i="8"/>
  <c r="AH161" i="8"/>
  <c r="AH162" i="8"/>
  <c r="AH163" i="8"/>
  <c r="AH164" i="8"/>
  <c r="AH165" i="8"/>
  <c r="AH68" i="8"/>
  <c r="AH69" i="8"/>
  <c r="AH70" i="8"/>
  <c r="AH71" i="8"/>
  <c r="AH72" i="8"/>
  <c r="AH73" i="8"/>
  <c r="AH74" i="8"/>
  <c r="AH75" i="8"/>
  <c r="AH76" i="8"/>
  <c r="AH77" i="8"/>
  <c r="AH78" i="8"/>
  <c r="AH79" i="8"/>
  <c r="AH80" i="8"/>
  <c r="AH81" i="8"/>
  <c r="AH83" i="8"/>
  <c r="AH84" i="8"/>
  <c r="AH85" i="8"/>
  <c r="AH86" i="8"/>
  <c r="AH87" i="8"/>
  <c r="AH88" i="8"/>
  <c r="AH89" i="8"/>
  <c r="AH90" i="8"/>
  <c r="AH91" i="8"/>
  <c r="AH92" i="8"/>
  <c r="AH93" i="8"/>
  <c r="AH94" i="8"/>
  <c r="AH875" i="8"/>
  <c r="AH876" i="8"/>
  <c r="AH877" i="8"/>
  <c r="AH878" i="8"/>
  <c r="AH879" i="8"/>
  <c r="AH880" i="8"/>
  <c r="AH881" i="8"/>
  <c r="AH882" i="8"/>
  <c r="AH883" i="8"/>
  <c r="AH884" i="8"/>
  <c r="AH885" i="8"/>
  <c r="AH886" i="8"/>
  <c r="AH887" i="8"/>
  <c r="AH888" i="8"/>
  <c r="AH889" i="8"/>
  <c r="AH890" i="8"/>
  <c r="AH891" i="8"/>
  <c r="AH892" i="8"/>
  <c r="AH893" i="8"/>
  <c r="AH894" i="8"/>
  <c r="AH895" i="8"/>
  <c r="AH896" i="8"/>
  <c r="AH897" i="8"/>
  <c r="AH898" i="8"/>
  <c r="AH899" i="8"/>
  <c r="AH900" i="8"/>
  <c r="AH901" i="8"/>
  <c r="AH902" i="8"/>
  <c r="AH903" i="8"/>
  <c r="AH904" i="8"/>
  <c r="AH905" i="8"/>
  <c r="AH906" i="8"/>
  <c r="AH907" i="8"/>
  <c r="AH908" i="8"/>
  <c r="AH909" i="8"/>
  <c r="AH910" i="8"/>
  <c r="AH911" i="8"/>
  <c r="AH912" i="8"/>
  <c r="AH913" i="8"/>
  <c r="AH914" i="8"/>
  <c r="AH915" i="8"/>
  <c r="AH916" i="8"/>
  <c r="AH917" i="8"/>
  <c r="AH918" i="8"/>
  <c r="AH919" i="8"/>
  <c r="AH920" i="8"/>
  <c r="AH921" i="8"/>
  <c r="AH922" i="8"/>
  <c r="AH923" i="8"/>
  <c r="AH924" i="8"/>
  <c r="AH925" i="8"/>
  <c r="AH926" i="8"/>
  <c r="AH927" i="8"/>
  <c r="AH928" i="8"/>
  <c r="AH929" i="8"/>
  <c r="AH930" i="8"/>
  <c r="AH931" i="8"/>
  <c r="AH932" i="8"/>
  <c r="AH933" i="8"/>
  <c r="AH934" i="8"/>
  <c r="AH935" i="8"/>
  <c r="AH936" i="8"/>
  <c r="AH937" i="8"/>
  <c r="AH938" i="8"/>
  <c r="AH939" i="8"/>
  <c r="AH940" i="8"/>
  <c r="AH941" i="8"/>
  <c r="AH942" i="8"/>
  <c r="AH943" i="8"/>
  <c r="AH944" i="8"/>
  <c r="AH945" i="8"/>
  <c r="AH946" i="8"/>
  <c r="AH947" i="8"/>
  <c r="AH948" i="8"/>
  <c r="AH949" i="8"/>
  <c r="AH950" i="8"/>
  <c r="AH951" i="8"/>
  <c r="AH952" i="8"/>
  <c r="AH953" i="8"/>
  <c r="AH954" i="8"/>
  <c r="AH955" i="8"/>
  <c r="AH956" i="8"/>
  <c r="AH957" i="8"/>
  <c r="AH958" i="8"/>
  <c r="AH959" i="8"/>
  <c r="AH960" i="8"/>
  <c r="AH961" i="8"/>
  <c r="AH962" i="8"/>
  <c r="AH963" i="8"/>
  <c r="AH964" i="8"/>
  <c r="AH965" i="8"/>
  <c r="AH966" i="8"/>
  <c r="AH967" i="8"/>
  <c r="AH968" i="8"/>
  <c r="AH969" i="8"/>
  <c r="AH970" i="8"/>
  <c r="AH971" i="8"/>
  <c r="AH972" i="8"/>
  <c r="AH973" i="8"/>
  <c r="AH974" i="8"/>
  <c r="AH975" i="8"/>
  <c r="AH976" i="8"/>
  <c r="AH977" i="8"/>
  <c r="AH978" i="8"/>
  <c r="AH979" i="8"/>
  <c r="AH980" i="8"/>
  <c r="AH981" i="8"/>
  <c r="AH982" i="8"/>
  <c r="AH983" i="8"/>
  <c r="AH984" i="8"/>
  <c r="AH985" i="8"/>
  <c r="AH986" i="8"/>
  <c r="AH987" i="8"/>
  <c r="AH988" i="8"/>
  <c r="AH989" i="8"/>
  <c r="AH990" i="8"/>
  <c r="AH991" i="8"/>
  <c r="AH992" i="8"/>
  <c r="AH993" i="8"/>
  <c r="AH994" i="8"/>
  <c r="AH995" i="8"/>
  <c r="AH996" i="8"/>
  <c r="AH997" i="8"/>
  <c r="AH998" i="8"/>
  <c r="AH999" i="8"/>
  <c r="AH1000" i="8"/>
  <c r="AH1001" i="8"/>
  <c r="AH1002" i="8"/>
  <c r="AH1003" i="8"/>
  <c r="AH1004" i="8"/>
  <c r="AH1005" i="8"/>
  <c r="AH1006" i="8"/>
  <c r="AH1007" i="8"/>
  <c r="AH1008" i="8"/>
  <c r="AH1009" i="8"/>
  <c r="AH1010" i="8"/>
  <c r="AH1011" i="8"/>
  <c r="AH1012" i="8"/>
  <c r="AH1013" i="8"/>
  <c r="AH1014" i="8"/>
  <c r="AH1015" i="8"/>
  <c r="AH1016" i="8"/>
  <c r="AH1017" i="8"/>
  <c r="AH1018" i="8"/>
  <c r="AH1019" i="8"/>
  <c r="AH1020" i="8"/>
  <c r="AH1021" i="8"/>
  <c r="AH1022" i="8"/>
  <c r="AH1023" i="8"/>
  <c r="AH1024" i="8"/>
  <c r="AH1025" i="8"/>
  <c r="AH1026" i="8"/>
  <c r="AH1027" i="8"/>
  <c r="AH1028" i="8"/>
  <c r="AH1029" i="8"/>
  <c r="AH1030" i="8"/>
  <c r="AH1031" i="8"/>
  <c r="AH1032" i="8"/>
  <c r="AH1033" i="8"/>
  <c r="AH1034" i="8"/>
  <c r="AH55" i="8"/>
  <c r="AH56" i="8"/>
  <c r="AH57" i="8"/>
  <c r="AH58" i="8"/>
  <c r="AH59" i="8"/>
  <c r="AH60" i="8"/>
  <c r="AH61" i="8"/>
  <c r="AH62" i="8"/>
  <c r="AH63" i="8"/>
  <c r="AH64" i="8"/>
  <c r="AH65" i="8"/>
  <c r="AH66" i="8"/>
  <c r="AH67" i="8"/>
  <c r="AH95" i="8"/>
  <c r="AH96" i="8"/>
  <c r="AH97" i="8"/>
  <c r="AH98" i="8"/>
  <c r="AH99" i="8"/>
  <c r="AH100" i="8"/>
  <c r="AH101" i="8"/>
  <c r="AH102" i="8"/>
  <c r="AH103" i="8"/>
  <c r="AH104" i="8"/>
  <c r="AH105" i="8"/>
  <c r="AH106" i="8"/>
  <c r="AH107" i="8"/>
  <c r="AH108" i="8"/>
  <c r="AH109" i="8"/>
  <c r="AH110" i="8"/>
  <c r="AH111" i="8"/>
  <c r="AH112" i="8"/>
  <c r="AH113" i="8"/>
  <c r="AH114" i="8"/>
  <c r="AH115" i="8"/>
  <c r="AH116" i="8"/>
  <c r="AH117" i="8"/>
  <c r="AH118" i="8"/>
  <c r="AH119" i="8"/>
  <c r="AH120" i="8"/>
  <c r="AH121" i="8"/>
  <c r="AH122" i="8"/>
  <c r="AH123" i="8"/>
  <c r="AH124" i="8"/>
  <c r="AH125" i="8"/>
  <c r="AH126" i="8"/>
  <c r="AH127" i="8"/>
  <c r="AH128" i="8"/>
  <c r="AH129" i="8"/>
  <c r="AH130" i="8"/>
  <c r="AH131" i="8"/>
  <c r="AH132" i="8"/>
  <c r="AH133" i="8"/>
  <c r="AH134" i="8"/>
  <c r="AH135" i="8"/>
  <c r="AH136" i="8"/>
  <c r="AH137" i="8"/>
  <c r="AH138" i="8"/>
  <c r="AH139" i="8"/>
  <c r="AH140" i="8"/>
  <c r="AH141" i="8"/>
  <c r="AH142" i="8"/>
  <c r="AH143" i="8"/>
  <c r="AH144" i="8"/>
  <c r="AH147" i="8"/>
  <c r="AH148" i="8"/>
  <c r="AH149" i="8"/>
  <c r="AH150" i="8"/>
  <c r="AH151" i="8"/>
  <c r="AH152" i="8"/>
  <c r="AH153" i="8"/>
  <c r="AH154" i="8"/>
  <c r="AH155" i="8"/>
  <c r="AH156" i="8"/>
  <c r="AH166" i="8"/>
  <c r="AH167" i="8"/>
  <c r="AH168" i="8"/>
  <c r="AH169" i="8"/>
  <c r="AH170" i="8"/>
  <c r="AH171" i="8"/>
  <c r="AH172" i="8"/>
  <c r="AH173" i="8"/>
  <c r="AH174" i="8"/>
  <c r="AH175" i="8"/>
  <c r="AH176" i="8"/>
  <c r="AH177" i="8"/>
  <c r="AH178" i="8"/>
  <c r="AH179" i="8"/>
  <c r="AH180" i="8"/>
  <c r="AH181" i="8"/>
  <c r="AH182" i="8"/>
  <c r="AH183" i="8"/>
  <c r="AH184" i="8"/>
  <c r="AH185" i="8"/>
  <c r="AH186" i="8"/>
  <c r="AH188" i="8"/>
  <c r="AH189" i="8"/>
  <c r="AH190" i="8"/>
  <c r="AH191" i="8"/>
  <c r="AH192" i="8"/>
  <c r="AH193" i="8"/>
  <c r="AH194" i="8"/>
  <c r="AH195" i="8"/>
  <c r="AH196" i="8"/>
  <c r="AH197" i="8"/>
  <c r="AH198" i="8"/>
  <c r="AH199" i="8"/>
  <c r="AH200" i="8"/>
  <c r="AH201" i="8"/>
  <c r="AH202" i="8"/>
  <c r="AH203" i="8"/>
  <c r="AH204" i="8"/>
  <c r="AH205" i="8"/>
  <c r="AH206" i="8"/>
  <c r="AH207" i="8"/>
  <c r="AH208" i="8"/>
  <c r="AH209" i="8"/>
  <c r="AH210" i="8"/>
  <c r="AH211" i="8"/>
  <c r="AH212" i="8"/>
  <c r="AH213" i="8"/>
  <c r="AH214" i="8"/>
  <c r="AH215" i="8"/>
  <c r="AH216" i="8"/>
  <c r="AH217" i="8"/>
  <c r="AH218" i="8"/>
  <c r="AH219" i="8"/>
  <c r="AH220" i="8"/>
  <c r="AH221" i="8"/>
  <c r="AH222" i="8"/>
  <c r="AH223" i="8"/>
  <c r="AH224" i="8"/>
  <c r="AH225" i="8"/>
  <c r="AH226" i="8"/>
  <c r="AH227" i="8"/>
  <c r="AH228" i="8"/>
  <c r="AH229" i="8"/>
  <c r="AH230" i="8"/>
  <c r="AH231" i="8"/>
  <c r="AH232" i="8"/>
  <c r="AH233" i="8"/>
  <c r="AH234" i="8"/>
  <c r="AH235" i="8"/>
  <c r="AH236" i="8"/>
  <c r="AH237" i="8"/>
  <c r="AH238" i="8"/>
  <c r="AH239" i="8"/>
  <c r="AH240" i="8"/>
  <c r="AH241" i="8"/>
  <c r="AH242" i="8"/>
  <c r="AH243" i="8"/>
  <c r="AH244" i="8"/>
  <c r="AH245" i="8"/>
  <c r="AH246" i="8"/>
  <c r="AH247" i="8"/>
  <c r="AH248" i="8"/>
  <c r="AH249" i="8"/>
  <c r="AH250" i="8"/>
  <c r="AH251" i="8"/>
  <c r="AH252" i="8"/>
  <c r="AH253" i="8"/>
  <c r="AH254" i="8"/>
  <c r="AH255" i="8"/>
  <c r="AH256" i="8"/>
  <c r="AH257" i="8"/>
  <c r="AH258" i="8"/>
  <c r="AH259" i="8"/>
  <c r="AH260" i="8"/>
  <c r="AH261" i="8"/>
  <c r="AH262" i="8"/>
  <c r="AH263" i="8"/>
  <c r="AH264" i="8"/>
  <c r="AH265" i="8"/>
  <c r="AH266" i="8"/>
  <c r="AH267" i="8"/>
  <c r="AH271" i="8"/>
  <c r="AH272" i="8"/>
  <c r="AH273" i="8"/>
  <c r="AH274" i="8"/>
  <c r="AH275" i="8"/>
  <c r="AH276" i="8"/>
  <c r="AH277" i="8"/>
  <c r="AH278" i="8"/>
  <c r="AH279" i="8"/>
  <c r="AH280" i="8"/>
  <c r="AH281" i="8"/>
  <c r="AH282" i="8"/>
  <c r="AH283" i="8"/>
  <c r="AH284" i="8"/>
  <c r="AH285" i="8"/>
  <c r="AH286" i="8"/>
  <c r="AH287" i="8"/>
  <c r="AH288" i="8"/>
  <c r="AH289" i="8"/>
  <c r="AH290" i="8"/>
  <c r="AH291" i="8"/>
  <c r="AH292" i="8"/>
  <c r="AH293" i="8"/>
  <c r="AH294" i="8"/>
  <c r="AH295" i="8"/>
  <c r="AH296" i="8"/>
  <c r="AH297" i="8"/>
  <c r="AH298" i="8"/>
  <c r="AH299" i="8"/>
  <c r="AH300" i="8"/>
  <c r="AH301" i="8"/>
  <c r="AH302" i="8"/>
  <c r="AH303" i="8"/>
  <c r="AH304" i="8"/>
  <c r="AH305" i="8"/>
  <c r="AH306" i="8"/>
  <c r="AH307" i="8"/>
  <c r="AH308" i="8"/>
  <c r="AH309" i="8"/>
  <c r="AH310" i="8"/>
  <c r="AH311" i="8"/>
  <c r="AH312" i="8"/>
  <c r="AH313" i="8"/>
  <c r="AH314" i="8"/>
  <c r="AH315" i="8"/>
  <c r="AH316" i="8"/>
  <c r="AH317" i="8"/>
  <c r="AH318" i="8"/>
  <c r="AH319" i="8"/>
  <c r="AH320" i="8"/>
  <c r="AH321" i="8"/>
  <c r="AH322" i="8"/>
  <c r="AH323" i="8"/>
  <c r="AH324" i="8"/>
  <c r="AH325" i="8"/>
  <c r="AH326" i="8"/>
  <c r="AH327" i="8"/>
  <c r="AH328" i="8"/>
  <c r="AH329" i="8"/>
  <c r="AH330" i="8"/>
  <c r="AH331" i="8"/>
  <c r="AH332" i="8"/>
  <c r="AH333" i="8"/>
  <c r="AH334" i="8"/>
  <c r="AH335" i="8"/>
  <c r="AH336" i="8"/>
  <c r="AH337" i="8"/>
  <c r="AH338" i="8"/>
  <c r="AH339" i="8"/>
  <c r="AH340" i="8"/>
  <c r="AH341" i="8"/>
  <c r="AH342" i="8"/>
  <c r="AH343" i="8"/>
  <c r="AH344" i="8"/>
  <c r="AH345" i="8"/>
  <c r="AH346" i="8"/>
  <c r="AH347" i="8"/>
  <c r="AH348" i="8"/>
  <c r="AH349" i="8"/>
  <c r="AH350" i="8"/>
  <c r="AH351" i="8"/>
  <c r="AH352" i="8"/>
  <c r="AH353" i="8"/>
  <c r="AH354" i="8"/>
  <c r="AH355" i="8"/>
  <c r="AH356" i="8"/>
  <c r="AH357" i="8"/>
  <c r="AH358" i="8"/>
  <c r="AH359" i="8"/>
  <c r="AH360" i="8"/>
  <c r="AH361" i="8"/>
  <c r="AH362" i="8"/>
  <c r="AH363" i="8"/>
  <c r="AH364" i="8"/>
  <c r="AH365" i="8"/>
  <c r="AH366" i="8"/>
  <c r="AH367" i="8"/>
  <c r="AH368" i="8"/>
  <c r="AH369" i="8"/>
  <c r="AH370" i="8"/>
  <c r="AH371" i="8"/>
  <c r="AH372" i="8"/>
  <c r="AH373" i="8"/>
  <c r="AH374" i="8"/>
  <c r="AH375" i="8"/>
  <c r="AH376" i="8"/>
  <c r="AH377" i="8"/>
  <c r="AH378" i="8"/>
  <c r="AH379" i="8"/>
  <c r="AH380" i="8"/>
  <c r="AH382" i="8"/>
  <c r="AH383" i="8"/>
  <c r="AH384" i="8"/>
  <c r="AH385" i="8"/>
  <c r="AH386" i="8"/>
  <c r="AH387" i="8"/>
  <c r="AH388" i="8"/>
  <c r="AH389" i="8"/>
  <c r="AH390" i="8"/>
  <c r="AH391" i="8"/>
  <c r="AH392" i="8"/>
  <c r="AH393" i="8"/>
  <c r="AH394" i="8"/>
  <c r="AH395" i="8"/>
  <c r="AH396" i="8"/>
  <c r="AH397" i="8"/>
  <c r="AH398" i="8"/>
  <c r="AH399" i="8"/>
  <c r="AH400" i="8"/>
  <c r="AH401" i="8"/>
  <c r="AH402" i="8"/>
  <c r="AH403" i="8"/>
  <c r="AH404" i="8"/>
  <c r="AH405" i="8"/>
  <c r="AH406" i="8"/>
  <c r="AH407" i="8"/>
  <c r="AH408" i="8"/>
  <c r="AH409" i="8"/>
  <c r="AH410" i="8"/>
  <c r="AH411" i="8"/>
  <c r="AH412" i="8"/>
  <c r="AH413" i="8"/>
  <c r="AH414" i="8"/>
  <c r="AH415" i="8"/>
  <c r="AH416" i="8"/>
  <c r="AH417" i="8"/>
  <c r="AH418" i="8"/>
  <c r="AH419" i="8"/>
  <c r="AH420" i="8"/>
  <c r="AH421" i="8"/>
  <c r="AH422" i="8"/>
  <c r="AH423" i="8"/>
  <c r="AH424" i="8"/>
  <c r="AH425" i="8"/>
  <c r="AH430" i="8"/>
  <c r="AH431" i="8"/>
  <c r="AH432" i="8"/>
  <c r="AH433" i="8"/>
  <c r="AH434" i="8"/>
  <c r="AH435" i="8"/>
  <c r="AH436" i="8"/>
  <c r="AH437" i="8"/>
  <c r="AH438" i="8"/>
  <c r="AH439" i="8"/>
  <c r="AH440" i="8"/>
  <c r="AH441" i="8"/>
  <c r="AH442" i="8"/>
  <c r="AH443" i="8"/>
  <c r="AH444" i="8"/>
  <c r="AH445" i="8"/>
  <c r="AH446" i="8"/>
  <c r="AH447" i="8"/>
  <c r="AH448" i="8"/>
  <c r="AH449" i="8"/>
  <c r="AH450" i="8"/>
  <c r="AH451" i="8"/>
  <c r="AH452" i="8"/>
  <c r="AH453" i="8"/>
  <c r="AH454" i="8"/>
  <c r="AH456" i="8"/>
  <c r="AH457" i="8"/>
  <c r="AH458" i="8"/>
  <c r="AH459" i="8"/>
  <c r="AH460" i="8"/>
  <c r="AH461" i="8"/>
  <c r="AH462" i="8"/>
  <c r="AH463" i="8"/>
  <c r="AH466" i="8"/>
  <c r="AH467" i="8"/>
  <c r="AH468" i="8"/>
  <c r="AH484" i="8"/>
  <c r="AH485" i="8"/>
  <c r="AH486" i="8"/>
  <c r="AH487" i="8"/>
  <c r="AH488" i="8"/>
  <c r="AH489" i="8"/>
  <c r="AH490" i="8"/>
  <c r="AH491" i="8"/>
  <c r="AH492" i="8"/>
  <c r="AH493" i="8"/>
  <c r="AH494" i="8"/>
  <c r="AH495" i="8"/>
  <c r="AH496" i="8"/>
  <c r="AH497" i="8"/>
  <c r="AH498" i="8"/>
  <c r="AH499" i="8"/>
  <c r="AH500" i="8"/>
  <c r="AH501" i="8"/>
  <c r="AH502" i="8"/>
  <c r="AH503" i="8"/>
  <c r="AH504" i="8"/>
  <c r="AH505" i="8"/>
  <c r="AH506" i="8"/>
  <c r="AH507" i="8"/>
  <c r="AH508" i="8"/>
  <c r="AH509" i="8"/>
  <c r="AH510" i="8"/>
  <c r="AH511" i="8"/>
  <c r="AH512" i="8"/>
  <c r="AH513" i="8"/>
  <c r="AH514" i="8"/>
  <c r="AH515" i="8"/>
  <c r="AH516" i="8"/>
  <c r="AH517" i="8"/>
  <c r="AH518" i="8"/>
  <c r="AH519" i="8"/>
  <c r="AH520" i="8"/>
  <c r="AH521" i="8"/>
  <c r="AH522" i="8"/>
  <c r="AH523" i="8"/>
  <c r="AH524" i="8"/>
  <c r="AH525" i="8"/>
  <c r="AH526" i="8"/>
  <c r="AH527" i="8"/>
  <c r="AH528" i="8"/>
  <c r="AH529" i="8"/>
  <c r="AH530" i="8"/>
  <c r="AH531" i="8"/>
  <c r="AH532" i="8"/>
  <c r="AH533" i="8"/>
  <c r="AH534" i="8"/>
  <c r="AH535" i="8"/>
  <c r="AH536" i="8"/>
  <c r="AH537" i="8"/>
  <c r="AH538" i="8"/>
  <c r="AH539" i="8"/>
  <c r="AH540" i="8"/>
  <c r="AH541" i="8"/>
  <c r="AH542" i="8"/>
  <c r="AH543" i="8"/>
  <c r="AH544" i="8"/>
  <c r="AH545" i="8"/>
  <c r="AH546" i="8"/>
  <c r="AH547" i="8"/>
  <c r="AH548" i="8"/>
  <c r="AH549" i="8"/>
  <c r="AH550" i="8"/>
  <c r="AH551" i="8"/>
  <c r="AH552" i="8"/>
  <c r="AH553" i="8"/>
  <c r="AH554" i="8"/>
  <c r="AH555" i="8"/>
  <c r="AH556" i="8"/>
  <c r="AH557" i="8"/>
  <c r="AH558" i="8"/>
  <c r="AH559" i="8"/>
  <c r="AH560" i="8"/>
  <c r="AH561" i="8"/>
  <c r="AH562" i="8"/>
  <c r="AH563" i="8"/>
  <c r="AH564" i="8"/>
  <c r="AH565" i="8"/>
  <c r="AH566" i="8"/>
  <c r="AH567" i="8"/>
  <c r="AH568" i="8"/>
  <c r="AH569" i="8"/>
  <c r="AH570" i="8"/>
  <c r="AH571" i="8"/>
  <c r="AH572" i="8"/>
  <c r="AH573" i="8"/>
  <c r="AH574" i="8"/>
  <c r="AH575" i="8"/>
  <c r="AH576" i="8"/>
  <c r="AH577" i="8"/>
  <c r="AH578" i="8"/>
  <c r="AH579" i="8"/>
  <c r="AH580" i="8"/>
  <c r="AH581" i="8"/>
  <c r="AH582" i="8"/>
  <c r="AH583" i="8"/>
  <c r="AH584" i="8"/>
  <c r="AH585" i="8"/>
  <c r="AH586" i="8"/>
  <c r="AH587" i="8"/>
  <c r="AH588" i="8"/>
  <c r="AH589" i="8"/>
  <c r="AH590" i="8"/>
  <c r="AH591" i="8"/>
  <c r="AH592" i="8"/>
  <c r="AH593" i="8"/>
  <c r="AH594" i="8"/>
  <c r="AH595" i="8"/>
  <c r="AH596" i="8"/>
  <c r="AH597" i="8"/>
  <c r="AH598" i="8"/>
  <c r="AH599" i="8"/>
  <c r="AH600" i="8"/>
  <c r="AH601" i="8"/>
  <c r="AH602" i="8"/>
  <c r="AH603" i="8"/>
  <c r="AH604" i="8"/>
  <c r="AH605" i="8"/>
  <c r="AH606" i="8"/>
  <c r="AH607" i="8"/>
  <c r="AH608" i="8"/>
  <c r="AH609" i="8"/>
  <c r="AH610" i="8"/>
  <c r="AH611" i="8"/>
  <c r="AH612" i="8"/>
  <c r="AH613" i="8"/>
  <c r="AH614" i="8"/>
  <c r="AH615" i="8"/>
  <c r="AH616" i="8"/>
  <c r="AH617" i="8"/>
  <c r="AH618" i="8"/>
  <c r="AH619" i="8"/>
  <c r="AH620" i="8"/>
  <c r="AH621" i="8"/>
  <c r="AH622" i="8"/>
  <c r="AH623" i="8"/>
  <c r="AH624" i="8"/>
  <c r="AH625" i="8"/>
  <c r="AH626" i="8"/>
  <c r="AH627" i="8"/>
  <c r="AH628" i="8"/>
  <c r="AH629" i="8"/>
  <c r="AH630" i="8"/>
  <c r="AH631" i="8"/>
  <c r="AH632" i="8"/>
  <c r="AH633" i="8"/>
  <c r="AH634" i="8"/>
  <c r="AH635" i="8"/>
  <c r="AH636" i="8"/>
  <c r="AH637" i="8"/>
  <c r="AH638" i="8"/>
  <c r="AH639" i="8"/>
  <c r="AH640" i="8"/>
  <c r="AH641" i="8"/>
  <c r="AH642" i="8"/>
  <c r="AH643" i="8"/>
  <c r="AH644" i="8"/>
  <c r="AH645" i="8"/>
  <c r="AH646" i="8"/>
  <c r="AH648" i="8"/>
  <c r="AH649" i="8"/>
  <c r="AH650" i="8"/>
  <c r="AH651" i="8"/>
  <c r="AH652" i="8"/>
  <c r="AH653" i="8"/>
  <c r="AH654" i="8"/>
  <c r="AH655" i="8"/>
  <c r="AH656" i="8"/>
  <c r="AH657" i="8"/>
  <c r="AH658" i="8"/>
  <c r="AH659" i="8"/>
  <c r="AH660" i="8"/>
  <c r="AH661" i="8"/>
  <c r="AH662" i="8"/>
  <c r="AH663" i="8"/>
  <c r="AH664" i="8"/>
  <c r="AH665" i="8"/>
  <c r="AH666" i="8"/>
  <c r="AH667" i="8"/>
  <c r="AH668" i="8"/>
  <c r="AH669" i="8"/>
  <c r="AH670" i="8"/>
  <c r="AH671" i="8"/>
  <c r="AH672" i="8"/>
  <c r="AH673" i="8"/>
  <c r="AH674" i="8"/>
  <c r="AH675" i="8"/>
  <c r="AH676" i="8"/>
  <c r="AH677" i="8"/>
  <c r="AH678" i="8"/>
  <c r="AH679" i="8"/>
  <c r="AH680" i="8"/>
  <c r="AH681" i="8"/>
  <c r="AH682" i="8"/>
  <c r="AH683" i="8"/>
  <c r="AH684" i="8"/>
  <c r="AH685" i="8"/>
  <c r="AH686" i="8"/>
  <c r="AH687" i="8"/>
  <c r="AH688" i="8"/>
  <c r="AH689" i="8"/>
  <c r="AH690" i="8"/>
  <c r="AH691" i="8"/>
  <c r="AH692" i="8"/>
  <c r="AH693" i="8"/>
  <c r="AH694" i="8"/>
  <c r="AH695" i="8"/>
  <c r="AH696" i="8"/>
  <c r="AH697" i="8"/>
  <c r="AH698" i="8"/>
  <c r="AH699" i="8"/>
  <c r="AH700" i="8"/>
  <c r="AH701" i="8"/>
  <c r="AH702" i="8"/>
  <c r="AH703" i="8"/>
  <c r="AH704" i="8"/>
  <c r="AH705" i="8"/>
  <c r="AH706" i="8"/>
  <c r="AH707" i="8"/>
  <c r="AH708" i="8"/>
  <c r="AH709" i="8"/>
  <c r="AH710" i="8"/>
  <c r="AH711" i="8"/>
  <c r="AH712" i="8"/>
  <c r="AH713" i="8"/>
  <c r="AH714" i="8"/>
  <c r="AH715" i="8"/>
  <c r="AH716" i="8"/>
  <c r="AH717" i="8"/>
  <c r="AH718" i="8"/>
  <c r="AH719" i="8"/>
  <c r="AH720" i="8"/>
  <c r="AH721" i="8"/>
  <c r="AH722" i="8"/>
  <c r="AH723" i="8"/>
  <c r="AH724" i="8"/>
  <c r="AH725" i="8"/>
  <c r="AH726" i="8"/>
  <c r="AH727" i="8"/>
  <c r="AH728" i="8"/>
  <c r="AH729" i="8"/>
  <c r="AH730" i="8"/>
  <c r="AH731" i="8"/>
  <c r="AH732" i="8"/>
  <c r="AH733" i="8"/>
  <c r="AH734" i="8"/>
  <c r="AH735" i="8"/>
  <c r="AH736" i="8"/>
  <c r="AH737" i="8"/>
  <c r="AH738" i="8"/>
  <c r="AH739" i="8"/>
  <c r="AH740" i="8"/>
  <c r="AH741" i="8"/>
  <c r="AH742" i="8"/>
  <c r="AH743" i="8"/>
  <c r="AH744" i="8"/>
  <c r="AH745" i="8"/>
  <c r="AH746" i="8"/>
  <c r="AH747" i="8"/>
  <c r="AH748" i="8"/>
  <c r="AH749" i="8"/>
  <c r="AH750" i="8"/>
  <c r="AH751" i="8"/>
  <c r="AH752" i="8"/>
  <c r="AH753" i="8"/>
  <c r="AH754" i="8"/>
  <c r="AH755" i="8"/>
  <c r="AH756" i="8"/>
  <c r="AH757" i="8"/>
  <c r="AH758" i="8"/>
  <c r="AH759" i="8"/>
  <c r="AH760" i="8"/>
  <c r="AH761" i="8"/>
  <c r="AH762" i="8"/>
  <c r="AH763" i="8"/>
  <c r="AH764" i="8"/>
  <c r="AH765" i="8"/>
  <c r="AH766" i="8"/>
  <c r="AH767" i="8"/>
  <c r="AH768" i="8"/>
  <c r="AH769" i="8"/>
  <c r="AH770" i="8"/>
  <c r="AH771" i="8"/>
  <c r="AH772" i="8"/>
  <c r="AH773" i="8"/>
  <c r="AH774" i="8"/>
  <c r="AH775" i="8"/>
  <c r="AH776" i="8"/>
  <c r="AH777" i="8"/>
  <c r="AH778" i="8"/>
  <c r="AH779" i="8"/>
  <c r="AH780" i="8"/>
  <c r="AH781" i="8"/>
  <c r="AH782" i="8"/>
  <c r="AH783" i="8"/>
  <c r="AH784" i="8"/>
  <c r="AH785" i="8"/>
  <c r="AH786" i="8"/>
  <c r="AH787" i="8"/>
  <c r="AH788" i="8"/>
  <c r="AH789" i="8"/>
  <c r="AH790" i="8"/>
  <c r="AH791" i="8"/>
  <c r="AH792" i="8"/>
  <c r="AH793" i="8"/>
  <c r="AH794" i="8"/>
  <c r="AH795" i="8"/>
  <c r="AH796" i="8"/>
  <c r="AH797" i="8"/>
  <c r="AH798" i="8"/>
  <c r="AH799" i="8"/>
  <c r="AH800" i="8"/>
  <c r="AH801" i="8"/>
  <c r="AH802" i="8"/>
  <c r="AH803" i="8"/>
  <c r="AH804" i="8"/>
  <c r="AH805" i="8"/>
  <c r="AH806" i="8"/>
  <c r="AH807" i="8"/>
  <c r="AH808" i="8"/>
  <c r="AH809" i="8"/>
  <c r="AH810" i="8"/>
  <c r="AH811" i="8"/>
  <c r="AH812" i="8"/>
  <c r="AH813" i="8"/>
  <c r="AH814" i="8"/>
  <c r="AH815" i="8"/>
  <c r="AH816" i="8"/>
  <c r="AH817" i="8"/>
  <c r="AH818" i="8"/>
  <c r="AH819" i="8"/>
  <c r="AH820" i="8"/>
  <c r="AH821" i="8"/>
  <c r="AH822" i="8"/>
  <c r="AH823" i="8"/>
  <c r="AH824" i="8"/>
  <c r="AH825" i="8"/>
  <c r="AH826" i="8"/>
  <c r="AH827" i="8"/>
  <c r="AH828" i="8"/>
  <c r="AH829" i="8"/>
  <c r="AH830" i="8"/>
  <c r="AH831" i="8"/>
  <c r="AH832" i="8"/>
  <c r="AH833" i="8"/>
  <c r="AH834" i="8"/>
  <c r="AH835" i="8"/>
  <c r="AH836" i="8"/>
  <c r="AH837" i="8"/>
  <c r="AH838" i="8"/>
  <c r="AH839" i="8"/>
  <c r="AH840" i="8"/>
  <c r="AH841" i="8"/>
  <c r="AH842" i="8"/>
  <c r="AH843" i="8"/>
  <c r="AH844" i="8"/>
  <c r="AH845" i="8"/>
  <c r="AH846" i="8"/>
  <c r="AH847" i="8"/>
  <c r="AH848" i="8"/>
  <c r="AH849" i="8"/>
  <c r="AH850" i="8"/>
  <c r="AH851" i="8"/>
  <c r="AH852" i="8"/>
  <c r="AH853" i="8"/>
  <c r="AH854" i="8"/>
  <c r="AH855" i="8"/>
  <c r="AH856" i="8"/>
  <c r="AH857" i="8"/>
  <c r="AH858" i="8"/>
  <c r="AH859" i="8"/>
  <c r="AH860" i="8"/>
  <c r="AH861" i="8"/>
  <c r="AH862" i="8"/>
  <c r="AH863" i="8"/>
  <c r="AH864" i="8"/>
  <c r="AH865" i="8"/>
  <c r="AH866" i="8"/>
  <c r="AH867" i="8"/>
  <c r="AH868" i="8"/>
  <c r="AH869" i="8"/>
  <c r="AH870" i="8"/>
  <c r="AH871" i="8"/>
  <c r="AH872" i="8"/>
  <c r="AH873" i="8"/>
  <c r="AH874" i="8"/>
  <c r="I3" i="8"/>
  <c r="H3" i="8"/>
  <c r="AH36" i="8"/>
  <c r="AH37" i="8"/>
  <c r="AH38" i="8"/>
  <c r="AH39" i="8"/>
  <c r="AH40" i="8"/>
  <c r="AH41" i="8"/>
  <c r="AH42" i="8"/>
  <c r="AH43" i="8"/>
  <c r="AH44" i="8"/>
  <c r="AH45" i="8"/>
  <c r="AH46" i="8"/>
  <c r="AH47" i="8"/>
  <c r="AH48" i="8"/>
  <c r="AH49" i="8"/>
  <c r="AH50" i="8"/>
  <c r="AH51" i="8"/>
  <c r="AH52" i="8"/>
  <c r="AH53" i="8"/>
  <c r="AH54" i="8"/>
  <c r="K33" i="7"/>
  <c r="B647" i="8"/>
  <c r="B653" i="8"/>
  <c r="B654" i="8"/>
  <c r="B655" i="8"/>
  <c r="B656" i="8"/>
  <c r="B657" i="8"/>
  <c r="B658" i="8"/>
  <c r="B659" i="8"/>
  <c r="B660" i="8"/>
  <c r="B661" i="8"/>
  <c r="B662" i="8"/>
  <c r="B663" i="8"/>
  <c r="B664" i="8"/>
  <c r="B665" i="8"/>
  <c r="B666" i="8"/>
  <c r="B667" i="8"/>
  <c r="B668" i="8"/>
  <c r="B669" i="8"/>
  <c r="B670" i="8"/>
  <c r="B671" i="8"/>
  <c r="B672" i="8"/>
  <c r="B673" i="8"/>
  <c r="B674" i="8"/>
  <c r="B675" i="8"/>
  <c r="B676" i="8"/>
  <c r="B677" i="8"/>
  <c r="B678" i="8"/>
  <c r="B679" i="8"/>
  <c r="B680" i="8"/>
  <c r="B681" i="8"/>
  <c r="B682" i="8"/>
  <c r="B683" i="8"/>
  <c r="B684" i="8"/>
  <c r="B685" i="8"/>
  <c r="B686" i="8"/>
  <c r="B687" i="8"/>
  <c r="B688" i="8"/>
  <c r="B689" i="8"/>
  <c r="B690" i="8"/>
  <c r="B691" i="8"/>
  <c r="B692" i="8"/>
  <c r="B693" i="8"/>
  <c r="B694" i="8"/>
  <c r="B695" i="8"/>
  <c r="B696" i="8"/>
  <c r="B697" i="8"/>
  <c r="B698" i="8"/>
  <c r="B699" i="8"/>
  <c r="B700" i="8"/>
  <c r="B701" i="8"/>
  <c r="B702" i="8"/>
  <c r="B703" i="8"/>
  <c r="B704" i="8"/>
  <c r="B705" i="8"/>
  <c r="B706" i="8"/>
  <c r="B707" i="8"/>
  <c r="B708" i="8"/>
  <c r="B709" i="8"/>
  <c r="B710" i="8"/>
  <c r="B711" i="8"/>
  <c r="B712" i="8"/>
  <c r="B713" i="8"/>
  <c r="B714" i="8"/>
  <c r="B715" i="8"/>
  <c r="B716" i="8"/>
  <c r="B717" i="8"/>
  <c r="B718" i="8"/>
  <c r="B719" i="8"/>
  <c r="B720" i="8"/>
  <c r="B721" i="8"/>
  <c r="B722" i="8"/>
  <c r="B723" i="8"/>
  <c r="B724" i="8"/>
  <c r="B725" i="8"/>
  <c r="B726" i="8"/>
  <c r="B727" i="8"/>
  <c r="B728" i="8"/>
  <c r="B729" i="8"/>
  <c r="B730" i="8"/>
  <c r="B731" i="8"/>
  <c r="B732" i="8"/>
  <c r="B733" i="8"/>
  <c r="B734" i="8"/>
  <c r="B735" i="8"/>
  <c r="B736" i="8"/>
  <c r="B737" i="8"/>
  <c r="B738" i="8"/>
  <c r="B739" i="8"/>
  <c r="B740" i="8"/>
  <c r="B741" i="8"/>
  <c r="B742" i="8"/>
  <c r="B743" i="8"/>
  <c r="B744" i="8"/>
  <c r="B745" i="8"/>
  <c r="B746" i="8"/>
  <c r="B747" i="8"/>
  <c r="B748" i="8"/>
  <c r="B749" i="8"/>
  <c r="B750" i="8"/>
  <c r="B751" i="8"/>
  <c r="B752" i="8"/>
  <c r="B753" i="8"/>
  <c r="B754" i="8"/>
  <c r="B755" i="8"/>
  <c r="B756" i="8"/>
  <c r="B757" i="8"/>
  <c r="B758" i="8"/>
  <c r="B759" i="8"/>
  <c r="B760" i="8"/>
  <c r="B761" i="8"/>
  <c r="B762" i="8"/>
  <c r="B763" i="8"/>
  <c r="B764" i="8"/>
  <c r="B765" i="8"/>
  <c r="B766" i="8"/>
  <c r="B767" i="8"/>
  <c r="B768" i="8"/>
  <c r="B769" i="8"/>
  <c r="B770" i="8"/>
  <c r="B771" i="8"/>
  <c r="B772" i="8"/>
  <c r="B773" i="8"/>
  <c r="B774" i="8"/>
  <c r="B775" i="8"/>
  <c r="B776" i="8"/>
  <c r="B777" i="8"/>
  <c r="B778" i="8"/>
  <c r="B779" i="8"/>
  <c r="B780" i="8"/>
  <c r="B781" i="8"/>
  <c r="B782" i="8"/>
  <c r="B783" i="8"/>
  <c r="B784" i="8"/>
  <c r="B785" i="8"/>
  <c r="B786" i="8"/>
  <c r="B787" i="8"/>
  <c r="B788" i="8"/>
  <c r="B789" i="8"/>
  <c r="B790" i="8"/>
  <c r="B791" i="8"/>
  <c r="B792" i="8"/>
  <c r="B793" i="8"/>
  <c r="B794" i="8"/>
  <c r="B795" i="8"/>
  <c r="B796" i="8"/>
  <c r="B797" i="8"/>
  <c r="B798" i="8"/>
  <c r="B799" i="8"/>
  <c r="B800" i="8"/>
  <c r="B801" i="8"/>
  <c r="B802" i="8"/>
  <c r="B803" i="8"/>
  <c r="B804" i="8"/>
  <c r="B805" i="8"/>
  <c r="B806" i="8"/>
  <c r="B807" i="8"/>
  <c r="B808" i="8"/>
  <c r="B809" i="8"/>
  <c r="B810" i="8"/>
  <c r="B811" i="8"/>
  <c r="B812" i="8"/>
  <c r="B813" i="8"/>
  <c r="B814" i="8"/>
  <c r="B815" i="8"/>
  <c r="B816" i="8"/>
  <c r="B817" i="8"/>
  <c r="B818" i="8"/>
  <c r="B819" i="8"/>
  <c r="B820" i="8"/>
  <c r="B821" i="8"/>
  <c r="B822" i="8"/>
  <c r="B823" i="8"/>
  <c r="B824" i="8"/>
  <c r="B825" i="8"/>
  <c r="B826" i="8"/>
  <c r="B827" i="8"/>
  <c r="B828" i="8"/>
  <c r="B829" i="8"/>
  <c r="B830" i="8"/>
  <c r="B831" i="8"/>
  <c r="B832" i="8"/>
  <c r="B833" i="8"/>
  <c r="B834" i="8"/>
  <c r="B835" i="8"/>
  <c r="B836" i="8"/>
  <c r="B837" i="8"/>
  <c r="B838" i="8"/>
  <c r="B839" i="8"/>
  <c r="B840" i="8"/>
  <c r="B841" i="8"/>
  <c r="B842" i="8"/>
  <c r="B843" i="8"/>
  <c r="B844" i="8"/>
  <c r="B845" i="8"/>
  <c r="B846" i="8"/>
  <c r="B847" i="8"/>
  <c r="B848" i="8"/>
  <c r="B849" i="8"/>
  <c r="B850" i="8"/>
  <c r="B851" i="8"/>
  <c r="B852" i="8"/>
  <c r="B853" i="8"/>
  <c r="B854" i="8"/>
  <c r="B855" i="8"/>
  <c r="B856" i="8"/>
  <c r="B857" i="8"/>
  <c r="B858" i="8"/>
  <c r="B859" i="8"/>
  <c r="B860" i="8"/>
  <c r="B861" i="8"/>
  <c r="B862" i="8"/>
  <c r="B863" i="8"/>
  <c r="B864" i="8"/>
  <c r="B865" i="8"/>
  <c r="B866" i="8"/>
  <c r="B867" i="8"/>
  <c r="B868" i="8"/>
  <c r="B869" i="8"/>
  <c r="B870" i="8"/>
  <c r="B871" i="8"/>
  <c r="B872" i="8"/>
  <c r="B873" i="8"/>
  <c r="B874" i="8"/>
  <c r="B875" i="8"/>
  <c r="B876" i="8"/>
  <c r="B877" i="8"/>
  <c r="B878" i="8"/>
  <c r="B879" i="8"/>
  <c r="B880" i="8"/>
  <c r="B881" i="8"/>
  <c r="B882" i="8"/>
  <c r="B883" i="8"/>
  <c r="B884" i="8"/>
  <c r="B885" i="8"/>
  <c r="B886" i="8"/>
  <c r="B887" i="8"/>
  <c r="B888" i="8"/>
  <c r="B889" i="8"/>
  <c r="B890" i="8"/>
  <c r="B891" i="8"/>
  <c r="B892" i="8"/>
  <c r="B893" i="8"/>
  <c r="B894" i="8"/>
  <c r="B895" i="8"/>
  <c r="B896" i="8"/>
  <c r="B897" i="8"/>
  <c r="B898" i="8"/>
  <c r="B899" i="8"/>
  <c r="B900" i="8"/>
  <c r="B901" i="8"/>
  <c r="B902" i="8"/>
  <c r="B903" i="8"/>
  <c r="B904" i="8"/>
  <c r="B905" i="8"/>
  <c r="B906" i="8"/>
  <c r="B907" i="8"/>
  <c r="B908" i="8"/>
  <c r="B909" i="8"/>
  <c r="B910" i="8"/>
  <c r="B911" i="8"/>
  <c r="B912" i="8"/>
  <c r="B913" i="8"/>
  <c r="B914" i="8"/>
  <c r="B915" i="8"/>
  <c r="B916" i="8"/>
  <c r="B917" i="8"/>
  <c r="B918" i="8"/>
  <c r="B919" i="8"/>
  <c r="B920" i="8"/>
  <c r="B921" i="8"/>
  <c r="B922" i="8"/>
  <c r="B923" i="8"/>
  <c r="B924" i="8"/>
  <c r="B925" i="8"/>
  <c r="B926" i="8"/>
  <c r="B927" i="8"/>
  <c r="B928" i="8"/>
  <c r="B929" i="8"/>
  <c r="B930" i="8"/>
  <c r="B931" i="8"/>
  <c r="B932" i="8"/>
  <c r="B933" i="8"/>
  <c r="B934" i="8"/>
  <c r="B935" i="8"/>
  <c r="B936" i="8"/>
  <c r="B937" i="8"/>
  <c r="B938" i="8"/>
  <c r="B939" i="8"/>
  <c r="B940" i="8"/>
  <c r="B941" i="8"/>
  <c r="B942" i="8"/>
  <c r="B943" i="8"/>
  <c r="B944" i="8"/>
  <c r="B945" i="8"/>
  <c r="B946" i="8"/>
  <c r="B947" i="8"/>
  <c r="B948" i="8"/>
  <c r="B949" i="8"/>
  <c r="B950" i="8"/>
  <c r="B951" i="8"/>
  <c r="B952" i="8"/>
  <c r="B953" i="8"/>
  <c r="B954" i="8"/>
  <c r="B955" i="8"/>
  <c r="B956" i="8"/>
  <c r="B957" i="8"/>
  <c r="B958" i="8"/>
  <c r="B959" i="8"/>
  <c r="B960" i="8"/>
  <c r="B961" i="8"/>
  <c r="B962" i="8"/>
  <c r="B963" i="8"/>
  <c r="B964" i="8"/>
  <c r="B965" i="8"/>
  <c r="B966" i="8"/>
  <c r="B967" i="8"/>
  <c r="B968" i="8"/>
  <c r="B969" i="8"/>
  <c r="B970" i="8"/>
  <c r="B971" i="8"/>
  <c r="B972" i="8"/>
  <c r="B973" i="8"/>
  <c r="B974" i="8"/>
  <c r="B975" i="8"/>
  <c r="B976" i="8"/>
  <c r="B977" i="8"/>
  <c r="B978" i="8"/>
  <c r="B979" i="8"/>
  <c r="B980" i="8"/>
  <c r="B981" i="8"/>
  <c r="B982" i="8"/>
  <c r="B983" i="8"/>
  <c r="B984" i="8"/>
  <c r="B985" i="8"/>
  <c r="B986" i="8"/>
  <c r="B987" i="8"/>
  <c r="B988" i="8"/>
  <c r="B989" i="8"/>
  <c r="B990" i="8"/>
  <c r="B991" i="8"/>
  <c r="B992" i="8"/>
  <c r="B993" i="8"/>
  <c r="B994" i="8"/>
  <c r="B995" i="8"/>
  <c r="B996" i="8"/>
  <c r="B997" i="8"/>
  <c r="B998" i="8"/>
  <c r="B999" i="8"/>
  <c r="B1000" i="8"/>
  <c r="B1001" i="8"/>
  <c r="B1002" i="8"/>
  <c r="B1003" i="8"/>
  <c r="B1004" i="8"/>
  <c r="B1005" i="8"/>
  <c r="B1006" i="8"/>
  <c r="B1007" i="8"/>
  <c r="B1008" i="8"/>
  <c r="B1009" i="8"/>
  <c r="B1010" i="8"/>
  <c r="B1011" i="8"/>
  <c r="B1012" i="8"/>
  <c r="B1013" i="8"/>
  <c r="B1014" i="8"/>
  <c r="B1015" i="8"/>
  <c r="B1016" i="8"/>
  <c r="B1017" i="8"/>
  <c r="B1018" i="8"/>
  <c r="B1019" i="8"/>
  <c r="B1020" i="8"/>
  <c r="B1021" i="8"/>
  <c r="B1022" i="8"/>
  <c r="B1023" i="8"/>
  <c r="B1024" i="8"/>
  <c r="B1025" i="8"/>
  <c r="B1026" i="8"/>
  <c r="B1027" i="8"/>
  <c r="B1028" i="8"/>
  <c r="B1029" i="8"/>
  <c r="B1030" i="8"/>
  <c r="B1031" i="8"/>
  <c r="B1032" i="8"/>
  <c r="B1033" i="8"/>
  <c r="B1034" i="8"/>
  <c r="AH35" i="8"/>
  <c r="D12" i="7"/>
  <c r="L30" i="8"/>
  <c r="M30" i="8"/>
  <c r="N30" i="8"/>
  <c r="O30" i="8"/>
  <c r="P30" i="8"/>
  <c r="Q30" i="8"/>
  <c r="T30" i="8"/>
  <c r="T32" i="8" s="1"/>
  <c r="U30" i="8"/>
  <c r="U32" i="8"/>
  <c r="K30" i="8"/>
  <c r="AH30" i="7"/>
  <c r="A495" i="8"/>
  <c r="B495" i="8"/>
  <c r="A498" i="8"/>
  <c r="B498" i="8"/>
  <c r="A499" i="8"/>
  <c r="B499" i="8"/>
  <c r="A500" i="8"/>
  <c r="B500" i="8"/>
  <c r="A501" i="8"/>
  <c r="B501" i="8"/>
  <c r="A502" i="8"/>
  <c r="B502" i="8"/>
  <c r="A503" i="8"/>
  <c r="B503" i="8"/>
  <c r="A504" i="8"/>
  <c r="B504" i="8"/>
  <c r="A505" i="8"/>
  <c r="B505" i="8"/>
  <c r="A508" i="8"/>
  <c r="B508" i="8"/>
  <c r="A509" i="8"/>
  <c r="B509" i="8"/>
  <c r="A510" i="8"/>
  <c r="B510" i="8"/>
  <c r="A512" i="8"/>
  <c r="B512" i="8"/>
  <c r="A513" i="8"/>
  <c r="B513" i="8"/>
  <c r="A515" i="8"/>
  <c r="B515" i="8"/>
  <c r="A516" i="8"/>
  <c r="B516" i="8"/>
  <c r="A517" i="8"/>
  <c r="B517" i="8"/>
  <c r="A518" i="8"/>
  <c r="B518" i="8"/>
  <c r="A520" i="8"/>
  <c r="B520" i="8"/>
  <c r="A523" i="8"/>
  <c r="B523" i="8"/>
  <c r="A524" i="8"/>
  <c r="B524" i="8"/>
  <c r="A525" i="8"/>
  <c r="B525" i="8"/>
  <c r="A526" i="8"/>
  <c r="B526" i="8"/>
  <c r="A529" i="8"/>
  <c r="B529" i="8"/>
  <c r="A531" i="8"/>
  <c r="B531" i="8"/>
  <c r="A532" i="8"/>
  <c r="B532" i="8"/>
  <c r="A533" i="8"/>
  <c r="B533" i="8"/>
  <c r="A534" i="8"/>
  <c r="B534" i="8"/>
  <c r="A535" i="8"/>
  <c r="B535" i="8"/>
  <c r="A538" i="8"/>
  <c r="B538" i="8"/>
  <c r="A539" i="8"/>
  <c r="B539" i="8"/>
  <c r="A540" i="8"/>
  <c r="B540" i="8"/>
  <c r="A541" i="8"/>
  <c r="B541" i="8"/>
  <c r="A542" i="8"/>
  <c r="B542" i="8"/>
  <c r="A543" i="8"/>
  <c r="B543" i="8"/>
  <c r="A544" i="8"/>
  <c r="B544" i="8"/>
  <c r="A545" i="8"/>
  <c r="B545" i="8"/>
  <c r="A546" i="8"/>
  <c r="B546" i="8"/>
  <c r="A547" i="8"/>
  <c r="B547" i="8"/>
  <c r="A549" i="8"/>
  <c r="B549" i="8"/>
  <c r="A550" i="8"/>
  <c r="B550" i="8"/>
  <c r="A552" i="8"/>
  <c r="B552" i="8"/>
  <c r="A553" i="8"/>
  <c r="B553" i="8"/>
  <c r="A554" i="8"/>
  <c r="B554" i="8"/>
  <c r="A555" i="8"/>
  <c r="B555" i="8"/>
  <c r="A556" i="8"/>
  <c r="B556" i="8"/>
  <c r="A557" i="8"/>
  <c r="B557" i="8"/>
  <c r="A558" i="8"/>
  <c r="B558" i="8"/>
  <c r="A560" i="8"/>
  <c r="B560" i="8"/>
  <c r="A561" i="8"/>
  <c r="B561" i="8"/>
  <c r="A562" i="8"/>
  <c r="B562" i="8"/>
  <c r="A563" i="8"/>
  <c r="B563" i="8"/>
  <c r="A564" i="8"/>
  <c r="B564" i="8"/>
  <c r="A565" i="8"/>
  <c r="B565" i="8"/>
  <c r="A566" i="8"/>
  <c r="B566" i="8"/>
  <c r="A567" i="8"/>
  <c r="B567" i="8"/>
  <c r="A569" i="8"/>
  <c r="B569" i="8"/>
  <c r="A570" i="8"/>
  <c r="B570" i="8"/>
  <c r="A571" i="8"/>
  <c r="B571" i="8"/>
  <c r="A572" i="8"/>
  <c r="B572" i="8"/>
  <c r="A574" i="8"/>
  <c r="B574" i="8"/>
  <c r="A576" i="8"/>
  <c r="B576" i="8"/>
  <c r="A578" i="8"/>
  <c r="B578" i="8"/>
  <c r="A579" i="8"/>
  <c r="B579" i="8"/>
  <c r="A580" i="8"/>
  <c r="B580" i="8"/>
  <c r="A581" i="8"/>
  <c r="B581" i="8"/>
  <c r="A582" i="8"/>
  <c r="B582" i="8"/>
  <c r="A584" i="8"/>
  <c r="B584" i="8"/>
  <c r="A585" i="8"/>
  <c r="B585" i="8"/>
  <c r="A586" i="8"/>
  <c r="B586" i="8"/>
  <c r="A587" i="8"/>
  <c r="B587" i="8"/>
  <c r="A588" i="8"/>
  <c r="B588" i="8"/>
  <c r="A589" i="8"/>
  <c r="B589" i="8"/>
  <c r="A590" i="8"/>
  <c r="B590" i="8"/>
  <c r="A591" i="8"/>
  <c r="B591" i="8"/>
  <c r="A594" i="8"/>
  <c r="B594" i="8"/>
  <c r="A595" i="8"/>
  <c r="B595" i="8"/>
  <c r="A597" i="8"/>
  <c r="B597" i="8"/>
  <c r="A598" i="8"/>
  <c r="B598" i="8"/>
  <c r="A600" i="8"/>
  <c r="B600" i="8"/>
  <c r="A602" i="8"/>
  <c r="B602" i="8"/>
  <c r="A603" i="8"/>
  <c r="B603" i="8"/>
  <c r="A604" i="8"/>
  <c r="B604" i="8"/>
  <c r="A605" i="8"/>
  <c r="B605" i="8"/>
  <c r="A606" i="8"/>
  <c r="B606" i="8"/>
  <c r="A607" i="8"/>
  <c r="B607" i="8"/>
  <c r="A608" i="8"/>
  <c r="B608" i="8"/>
  <c r="A609" i="8"/>
  <c r="B609" i="8"/>
  <c r="A610" i="8"/>
  <c r="B610" i="8"/>
  <c r="A612" i="8"/>
  <c r="B612" i="8"/>
  <c r="A613" i="8"/>
  <c r="B613" i="8"/>
  <c r="A614" i="8"/>
  <c r="B614" i="8"/>
  <c r="A618" i="8"/>
  <c r="B618" i="8"/>
  <c r="A619" i="8"/>
  <c r="B619" i="8"/>
  <c r="A620" i="8"/>
  <c r="B620" i="8"/>
  <c r="A621" i="8"/>
  <c r="B621" i="8"/>
  <c r="A622" i="8"/>
  <c r="B622" i="8"/>
  <c r="A623" i="8"/>
  <c r="B623" i="8"/>
  <c r="A624" i="8"/>
  <c r="B624" i="8"/>
  <c r="A625" i="8"/>
  <c r="B625" i="8"/>
  <c r="A626" i="8"/>
  <c r="B626" i="8"/>
  <c r="A627" i="8"/>
  <c r="B627" i="8"/>
  <c r="A628" i="8"/>
  <c r="B628" i="8"/>
  <c r="A629" i="8"/>
  <c r="B629" i="8"/>
  <c r="A630" i="8"/>
  <c r="B630" i="8"/>
  <c r="A631" i="8"/>
  <c r="B631" i="8"/>
  <c r="A632" i="8"/>
  <c r="B632" i="8"/>
  <c r="A633" i="8"/>
  <c r="B633" i="8"/>
  <c r="A634" i="8"/>
  <c r="B634" i="8"/>
  <c r="AE34" i="8"/>
  <c r="AU34" i="7"/>
  <c r="A496" i="8"/>
  <c r="B496" i="8"/>
  <c r="A551" i="8"/>
  <c r="B551" i="8"/>
  <c r="A573" i="8"/>
  <c r="B573" i="8"/>
  <c r="A615" i="8"/>
  <c r="B615" i="8"/>
  <c r="A514" i="8"/>
  <c r="B514" i="8"/>
  <c r="A548" i="8"/>
  <c r="B548" i="8"/>
  <c r="A506" i="8"/>
  <c r="B506" i="8"/>
  <c r="A522" i="8"/>
  <c r="B522" i="8"/>
  <c r="A530" i="8"/>
  <c r="B530" i="8"/>
  <c r="A537" i="8"/>
  <c r="B537" i="8"/>
  <c r="A511" i="8"/>
  <c r="B511" i="8"/>
  <c r="A575" i="8"/>
  <c r="B575" i="8"/>
  <c r="A519" i="8"/>
  <c r="B519" i="8"/>
  <c r="A583" i="8"/>
  <c r="B583" i="8"/>
  <c r="A527" i="8"/>
  <c r="B527" i="8"/>
  <c r="A599" i="8"/>
  <c r="B599" i="8"/>
  <c r="A528" i="8"/>
  <c r="B528" i="8"/>
  <c r="A592" i="8"/>
  <c r="B592" i="8"/>
  <c r="A616" i="8"/>
  <c r="B616" i="8"/>
  <c r="A536" i="8"/>
  <c r="B536" i="8"/>
  <c r="A568" i="8"/>
  <c r="B568" i="8"/>
  <c r="A601" i="8"/>
  <c r="B601" i="8"/>
  <c r="A577" i="8"/>
  <c r="B577" i="8"/>
  <c r="A521" i="8"/>
  <c r="B521" i="8"/>
  <c r="A593" i="8"/>
  <c r="B593" i="8"/>
  <c r="A507" i="8"/>
  <c r="B507" i="8"/>
  <c r="A617" i="8"/>
  <c r="B617" i="8"/>
  <c r="A497" i="8"/>
  <c r="B497" i="8"/>
  <c r="A611" i="8"/>
  <c r="B611" i="8"/>
  <c r="A596" i="8"/>
  <c r="B596" i="8"/>
  <c r="A559" i="8"/>
  <c r="B559" i="8"/>
  <c r="B619" i="7"/>
  <c r="B732" i="7"/>
  <c r="B692" i="7"/>
  <c r="B684" i="7"/>
  <c r="B676" i="7"/>
  <c r="B652" i="7"/>
  <c r="B628" i="7"/>
  <c r="B612" i="7"/>
  <c r="AG572" i="8"/>
  <c r="AF572" i="8" s="1"/>
  <c r="AG573" i="8"/>
  <c r="AF573" i="8" s="1"/>
  <c r="AG575" i="8"/>
  <c r="AF575" i="8" s="1"/>
  <c r="AG576" i="8"/>
  <c r="AF576" i="8" s="1"/>
  <c r="AG578" i="8"/>
  <c r="AF578" i="8" s="1"/>
  <c r="AG579" i="8"/>
  <c r="AF579" i="8" s="1"/>
  <c r="AG580" i="8"/>
  <c r="AF580" i="8" s="1"/>
  <c r="AG581" i="8"/>
  <c r="AF581" i="8" s="1"/>
  <c r="AG582" i="8"/>
  <c r="AF582" i="8" s="1"/>
  <c r="AG583" i="8"/>
  <c r="AF583" i="8" s="1"/>
  <c r="AG584" i="8"/>
  <c r="AF584" i="8" s="1"/>
  <c r="AG585" i="8"/>
  <c r="AF585" i="8" s="1"/>
  <c r="AG587" i="8"/>
  <c r="AF587" i="8" s="1"/>
  <c r="AG75" i="8"/>
  <c r="AF75" i="8" s="1"/>
  <c r="AG588" i="8"/>
  <c r="AF588" i="8" s="1"/>
  <c r="AG589" i="8"/>
  <c r="AF589" i="8" s="1"/>
  <c r="AG610" i="8"/>
  <c r="AF610" i="8" s="1"/>
  <c r="AG611" i="8"/>
  <c r="AF611" i="8" s="1"/>
  <c r="AG617" i="8"/>
  <c r="AF617" i="8" s="1"/>
  <c r="AG618" i="8"/>
  <c r="AF618" i="8" s="1"/>
  <c r="AG184" i="8"/>
  <c r="AF184" i="8" s="1"/>
  <c r="AG185" i="8"/>
  <c r="AF185" i="8" s="1"/>
  <c r="AG186" i="8"/>
  <c r="AF186" i="8" s="1"/>
  <c r="AG626" i="8"/>
  <c r="AF626" i="8" s="1"/>
  <c r="AG139" i="8"/>
  <c r="AF139" i="8" s="1"/>
  <c r="AG189" i="8"/>
  <c r="AF189" i="8" s="1"/>
  <c r="AG630" i="8"/>
  <c r="AF630" i="8" s="1"/>
  <c r="AG631" i="8"/>
  <c r="AF631" i="8" s="1"/>
  <c r="AG632" i="8"/>
  <c r="AF632" i="8" s="1"/>
  <c r="AG196" i="8"/>
  <c r="AF196" i="8" s="1"/>
  <c r="AG197" i="8"/>
  <c r="AF197" i="8" s="1"/>
  <c r="AG654" i="8"/>
  <c r="AF654" i="8" s="1"/>
  <c r="AG655" i="8"/>
  <c r="AF655" i="8" s="1"/>
  <c r="AG200" i="8"/>
  <c r="AF200" i="8" s="1"/>
  <c r="AG201" i="8"/>
  <c r="AF201" i="8" s="1"/>
  <c r="AG202" i="8"/>
  <c r="AF202" i="8" s="1"/>
  <c r="AG203" i="8"/>
  <c r="AF203" i="8" s="1"/>
  <c r="AG204" i="8"/>
  <c r="AF204" i="8" s="1"/>
  <c r="AG205" i="8"/>
  <c r="AF205" i="8" s="1"/>
  <c r="AG206" i="8"/>
  <c r="AF206" i="8" s="1"/>
  <c r="AG208" i="8"/>
  <c r="AF208" i="8" s="1"/>
  <c r="A732" i="8"/>
  <c r="A724" i="8"/>
  <c r="A716" i="8"/>
  <c r="A708" i="8"/>
  <c r="A700" i="8"/>
  <c r="A692" i="8"/>
  <c r="A684" i="8"/>
  <c r="A676" i="8"/>
  <c r="A668" i="8"/>
  <c r="A660" i="8"/>
  <c r="A644" i="8"/>
  <c r="B644" i="8"/>
  <c r="A636" i="8"/>
  <c r="B636" i="8"/>
  <c r="A731" i="8"/>
  <c r="A723" i="8"/>
  <c r="A715" i="8"/>
  <c r="A707" i="8"/>
  <c r="A699" i="8"/>
  <c r="A691" i="8"/>
  <c r="A683" i="8"/>
  <c r="A675" i="8"/>
  <c r="A667" i="8"/>
  <c r="A659" i="8"/>
  <c r="A730" i="8"/>
  <c r="A722" i="8"/>
  <c r="A714" i="8"/>
  <c r="A706" i="8"/>
  <c r="A698" i="8"/>
  <c r="A690" i="8"/>
  <c r="A682" i="8"/>
  <c r="A674" i="8"/>
  <c r="A666" i="8"/>
  <c r="A658" i="8"/>
  <c r="A642" i="8"/>
  <c r="B642" i="8"/>
  <c r="A865" i="8"/>
  <c r="A817" i="8"/>
  <c r="A729" i="8"/>
  <c r="A721" i="8"/>
  <c r="A713" i="8"/>
  <c r="A705" i="8"/>
  <c r="A697" i="8"/>
  <c r="A689" i="8"/>
  <c r="A681" i="8"/>
  <c r="A673" i="8"/>
  <c r="A665" i="8"/>
  <c r="A657" i="8"/>
  <c r="A728" i="8"/>
  <c r="A720" i="8"/>
  <c r="A712" i="8"/>
  <c r="A704" i="8"/>
  <c r="A696" i="8"/>
  <c r="A688" i="8"/>
  <c r="A680" i="8"/>
  <c r="A672" i="8"/>
  <c r="A664" i="8"/>
  <c r="A656" i="8"/>
  <c r="A640" i="8"/>
  <c r="B640" i="8"/>
  <c r="A727" i="8"/>
  <c r="A719" i="8"/>
  <c r="A711" i="8"/>
  <c r="A703" i="8"/>
  <c r="A695" i="8"/>
  <c r="A687" i="8"/>
  <c r="A679" i="8"/>
  <c r="A671" i="8"/>
  <c r="A663" i="8"/>
  <c r="A639" i="8"/>
  <c r="B639" i="8"/>
  <c r="A758" i="8"/>
  <c r="A734" i="8"/>
  <c r="A726" i="8"/>
  <c r="A718" i="8"/>
  <c r="A710" i="8"/>
  <c r="A702" i="8"/>
  <c r="A694" i="8"/>
  <c r="A686" i="8"/>
  <c r="A678" i="8"/>
  <c r="A670" i="8"/>
  <c r="A662" i="8"/>
  <c r="A646" i="8"/>
  <c r="B646" i="8"/>
  <c r="A638" i="8"/>
  <c r="B638" i="8"/>
  <c r="A733" i="8"/>
  <c r="A725" i="8"/>
  <c r="A717" i="8"/>
  <c r="A709" i="8"/>
  <c r="A701" i="8"/>
  <c r="A693" i="8"/>
  <c r="A685" i="8"/>
  <c r="A677" i="8"/>
  <c r="A669" i="8"/>
  <c r="A661" i="8"/>
  <c r="A655" i="8"/>
  <c r="A654" i="8"/>
  <c r="A653" i="8"/>
  <c r="A652" i="8"/>
  <c r="B652" i="8"/>
  <c r="A651" i="8"/>
  <c r="B651" i="8"/>
  <c r="A650" i="8"/>
  <c r="B650" i="8"/>
  <c r="A649" i="8"/>
  <c r="B649" i="8"/>
  <c r="A648" i="8"/>
  <c r="B648" i="8"/>
  <c r="A645" i="8"/>
  <c r="B645" i="8"/>
  <c r="A641" i="8"/>
  <c r="B641" i="8"/>
  <c r="A637" i="8"/>
  <c r="B637" i="8"/>
  <c r="A643" i="8"/>
  <c r="B643" i="8"/>
  <c r="A635" i="8"/>
  <c r="B635" i="8"/>
  <c r="AF673" i="8"/>
  <c r="AG331" i="8"/>
  <c r="AF331" i="8" s="1"/>
  <c r="AG317" i="8"/>
  <c r="AF317" i="8" s="1"/>
  <c r="AG38" i="8"/>
  <c r="AF38" i="8" s="1"/>
  <c r="B524" i="7"/>
  <c r="B605" i="7"/>
  <c r="B622" i="7"/>
  <c r="B608" i="7"/>
  <c r="B611" i="7"/>
  <c r="B763" i="7"/>
  <c r="B747" i="7"/>
  <c r="B723" i="7"/>
  <c r="B715" i="7"/>
  <c r="B693" i="7"/>
  <c r="B675" i="7"/>
  <c r="B664" i="7"/>
  <c r="B651" i="7"/>
  <c r="B639" i="7"/>
  <c r="B592" i="7"/>
  <c r="B536" i="7"/>
  <c r="B616" i="7"/>
  <c r="B770" i="7"/>
  <c r="B762" i="7"/>
  <c r="B754" i="7"/>
  <c r="B746" i="7"/>
  <c r="B738" i="7"/>
  <c r="B706" i="7"/>
  <c r="B699" i="7"/>
  <c r="B686" i="7"/>
  <c r="B679" i="7"/>
  <c r="B638" i="7"/>
  <c r="B609" i="7"/>
  <c r="B594" i="7"/>
  <c r="B574" i="7"/>
  <c r="B544" i="7"/>
  <c r="B610" i="7"/>
  <c r="B769" i="7"/>
  <c r="B745" i="7"/>
  <c r="B737" i="7"/>
  <c r="B729" i="7"/>
  <c r="B721" i="7"/>
  <c r="B713" i="7"/>
  <c r="B705" i="7"/>
  <c r="B698" i="7"/>
  <c r="B685" i="7"/>
  <c r="B674" i="7"/>
  <c r="B659" i="7"/>
  <c r="B649" i="7"/>
  <c r="B631" i="7"/>
  <c r="B528" i="7"/>
  <c r="B548" i="7"/>
  <c r="B565" i="7"/>
  <c r="B582" i="7"/>
  <c r="B618" i="7"/>
  <c r="B776" i="7"/>
  <c r="B768" i="7"/>
  <c r="B760" i="7"/>
  <c r="B752" i="7"/>
  <c r="B744" i="7"/>
  <c r="B712" i="7"/>
  <c r="B704" i="7"/>
  <c r="B697" i="7"/>
  <c r="B678" i="7"/>
  <c r="B648" i="7"/>
  <c r="B620" i="7"/>
  <c r="B573" i="7"/>
  <c r="B526" i="7"/>
  <c r="B590" i="7"/>
  <c r="B560" i="7"/>
  <c r="B775" i="7"/>
  <c r="B767" i="7"/>
  <c r="B759" i="7"/>
  <c r="B751" i="7"/>
  <c r="B743" i="7"/>
  <c r="B735" i="7"/>
  <c r="B711" i="7"/>
  <c r="B703" i="7"/>
  <c r="B696" i="7"/>
  <c r="B673" i="7"/>
  <c r="B654" i="7"/>
  <c r="B602" i="7"/>
  <c r="B564" i="7"/>
  <c r="B534" i="7"/>
  <c r="B598" i="7"/>
  <c r="B523" i="7"/>
  <c r="B774" i="7"/>
  <c r="B766" i="7"/>
  <c r="B758" i="7"/>
  <c r="B750" i="7"/>
  <c r="B742" i="7"/>
  <c r="B726" i="7"/>
  <c r="B718" i="7"/>
  <c r="B710" i="7"/>
  <c r="B689" i="7"/>
  <c r="B606" i="7"/>
  <c r="B562" i="7"/>
  <c r="B595" i="7"/>
  <c r="B773" i="7"/>
  <c r="B765" i="7"/>
  <c r="B757" i="7"/>
  <c r="B749" i="7"/>
  <c r="B725" i="7"/>
  <c r="B709" i="7"/>
  <c r="B688" i="7"/>
  <c r="B665" i="7"/>
  <c r="B653" i="7"/>
  <c r="B641" i="7"/>
  <c r="B633" i="7"/>
  <c r="B629" i="7"/>
  <c r="B600" i="7"/>
  <c r="B533" i="7"/>
  <c r="B550" i="7"/>
  <c r="B615" i="7"/>
  <c r="B603" i="7"/>
  <c r="B772" i="7"/>
  <c r="B764" i="7"/>
  <c r="B756" i="7"/>
  <c r="B748" i="7"/>
  <c r="B740" i="7"/>
  <c r="B716" i="7"/>
  <c r="B708" i="7"/>
  <c r="B701" i="7"/>
  <c r="B694" i="7"/>
  <c r="B681" i="7"/>
  <c r="B593" i="7"/>
  <c r="B291" i="7"/>
  <c r="B135" i="7"/>
  <c r="B195" i="7"/>
  <c r="B175" i="7"/>
  <c r="B78" i="7"/>
  <c r="B371" i="7"/>
  <c r="B123" i="7"/>
  <c r="B122" i="7"/>
  <c r="B498" i="7"/>
  <c r="B510" i="7"/>
  <c r="B466" i="7"/>
  <c r="B183" i="7"/>
  <c r="B386" i="7"/>
  <c r="B188" i="7"/>
  <c r="B92" i="7"/>
  <c r="B156" i="7"/>
  <c r="B57" i="7"/>
  <c r="B112" i="7"/>
  <c r="B252" i="7"/>
  <c r="B258" i="7"/>
  <c r="B490" i="7"/>
  <c r="B152" i="7"/>
  <c r="B154" i="7"/>
  <c r="B418" i="7"/>
  <c r="B486" i="7"/>
  <c r="B405" i="7"/>
  <c r="B176" i="7"/>
  <c r="B407" i="7"/>
  <c r="B404" i="7"/>
  <c r="B178" i="7"/>
  <c r="B408" i="7"/>
  <c r="B72" i="7"/>
  <c r="B162" i="7"/>
  <c r="B190" i="7"/>
  <c r="B394" i="7"/>
  <c r="B777" i="7"/>
  <c r="B771" i="7"/>
  <c r="B755" i="7"/>
  <c r="B761" i="7"/>
  <c r="B753" i="7"/>
  <c r="B272" i="7"/>
  <c r="B588" i="7"/>
  <c r="B591" i="7"/>
  <c r="B596" i="7"/>
  <c r="B614" i="7"/>
  <c r="B599" i="7"/>
  <c r="B531" i="7"/>
  <c r="B64" i="7"/>
  <c r="B142" i="7"/>
  <c r="B66" i="7"/>
  <c r="B270" i="7"/>
  <c r="B121" i="7"/>
  <c r="B191" i="7"/>
  <c r="B414" i="7"/>
  <c r="B542" i="7"/>
  <c r="B192" i="7"/>
  <c r="B119" i="7"/>
  <c r="B82" i="7"/>
  <c r="B419" i="7"/>
  <c r="B155" i="7"/>
  <c r="B157" i="7"/>
  <c r="B88" i="7"/>
  <c r="B415" i="7"/>
  <c r="B558" i="7"/>
  <c r="B587" i="7"/>
  <c r="B158" i="7"/>
  <c r="B223" i="7"/>
  <c r="B136" i="7"/>
  <c r="B621" i="7"/>
  <c r="B667" i="7"/>
  <c r="B650" i="7"/>
  <c r="B617" i="7"/>
  <c r="B730" i="7"/>
  <c r="B722" i="7"/>
  <c r="B714" i="7"/>
  <c r="B411" i="7"/>
  <c r="B161" i="7"/>
  <c r="B133" i="7"/>
  <c r="B700" i="7"/>
  <c r="B566" i="7"/>
  <c r="B655" i="7"/>
  <c r="B645" i="7"/>
  <c r="B637" i="7"/>
  <c r="B626" i="7"/>
  <c r="B400" i="7"/>
  <c r="B514" i="7"/>
  <c r="B487" i="7"/>
  <c r="B500" i="7"/>
  <c r="B120" i="7"/>
  <c r="B636" i="7"/>
  <c r="B586" i="7"/>
  <c r="B690" i="7"/>
  <c r="B683" i="7"/>
  <c r="B670" i="7"/>
  <c r="B666" i="7"/>
  <c r="B658" i="7"/>
  <c r="B625" i="7"/>
  <c r="B736" i="7"/>
  <c r="B728" i="7"/>
  <c r="B720" i="7"/>
  <c r="B42" i="7"/>
  <c r="B130" i="7"/>
  <c r="B368" i="7"/>
  <c r="B644" i="7"/>
  <c r="B589" i="7"/>
  <c r="B677" i="7"/>
  <c r="B662" i="7"/>
  <c r="B643" i="7"/>
  <c r="B635" i="7"/>
  <c r="B630" i="7"/>
  <c r="B727" i="7"/>
  <c r="B719" i="7"/>
  <c r="B71" i="7"/>
  <c r="B231" i="7"/>
  <c r="B437" i="7"/>
  <c r="B84" i="7"/>
  <c r="B511" i="7"/>
  <c r="B91" i="7"/>
  <c r="B83" i="7"/>
  <c r="B597" i="7"/>
  <c r="B669" i="7"/>
  <c r="B657" i="7"/>
  <c r="B642" i="7"/>
  <c r="B634" i="7"/>
  <c r="B734" i="7"/>
  <c r="B143" i="7"/>
  <c r="B253" i="7"/>
  <c r="B660" i="7"/>
  <c r="B552" i="7"/>
  <c r="B661" i="7"/>
  <c r="B741" i="7"/>
  <c r="B733" i="7"/>
  <c r="B717" i="7"/>
  <c r="B203" i="7"/>
  <c r="B281" i="7"/>
  <c r="B403" i="7"/>
  <c r="B151" i="7"/>
  <c r="B613" i="7"/>
  <c r="B391" i="7"/>
  <c r="B680" i="7"/>
  <c r="B668" i="7"/>
  <c r="B656" i="7"/>
  <c r="B640" i="7"/>
  <c r="B623" i="7"/>
  <c r="B601" i="7"/>
  <c r="B569" i="7"/>
  <c r="B724" i="7"/>
  <c r="B144" i="7"/>
  <c r="B56" i="7"/>
  <c r="B604" i="7"/>
  <c r="B568" i="7"/>
  <c r="B646" i="7"/>
  <c r="B632" i="7"/>
  <c r="B739" i="7"/>
  <c r="B731" i="7"/>
  <c r="B707" i="7"/>
  <c r="AG332" i="8"/>
  <c r="AF332" i="8" s="1"/>
  <c r="AG318" i="8"/>
  <c r="AF318" i="8" s="1"/>
  <c r="AG60" i="8"/>
  <c r="AF60" i="8" s="1"/>
  <c r="B47" i="7"/>
  <c r="AG39" i="8"/>
  <c r="AF39" i="8" s="1"/>
  <c r="A162" i="8"/>
  <c r="B162" i="8" s="1"/>
  <c r="A455" i="8"/>
  <c r="B455" i="8" s="1"/>
  <c r="A446" i="8"/>
  <c r="B446" i="8" s="1"/>
  <c r="A483" i="8"/>
  <c r="B483" i="8"/>
  <c r="A466" i="8"/>
  <c r="B466" i="8" s="1"/>
  <c r="A456" i="8"/>
  <c r="B456" i="8" s="1"/>
  <c r="A447" i="8"/>
  <c r="B447" i="8" s="1"/>
  <c r="A492" i="8"/>
  <c r="B492" i="8"/>
  <c r="A475" i="8"/>
  <c r="B475" i="8" s="1"/>
  <c r="A458" i="8"/>
  <c r="B458" i="8" s="1"/>
  <c r="A448" i="8"/>
  <c r="B448" i="8" s="1"/>
  <c r="A494" i="8"/>
  <c r="B494" i="8"/>
  <c r="A493" i="8"/>
  <c r="B493" i="8"/>
  <c r="A484" i="8"/>
  <c r="B484" i="8"/>
  <c r="A467" i="8"/>
  <c r="B467" i="8" s="1"/>
  <c r="A450" i="8"/>
  <c r="B450" i="8" s="1"/>
  <c r="A489" i="8"/>
  <c r="B489" i="8"/>
  <c r="A486" i="8"/>
  <c r="B486" i="8"/>
  <c r="A485" i="8"/>
  <c r="B485" i="8"/>
  <c r="A476" i="8"/>
  <c r="B476" i="8" s="1"/>
  <c r="A459" i="8"/>
  <c r="B459" i="8" s="1"/>
  <c r="A481" i="8"/>
  <c r="B481" i="8"/>
  <c r="A487" i="8"/>
  <c r="B487" i="8"/>
  <c r="A477" i="8"/>
  <c r="B477" i="8" s="1"/>
  <c r="A468" i="8"/>
  <c r="B468" i="8" s="1"/>
  <c r="A451" i="8"/>
  <c r="B451" i="8" s="1"/>
  <c r="A473" i="8"/>
  <c r="B473" i="8" s="1"/>
  <c r="A488" i="8"/>
  <c r="B488" i="8"/>
  <c r="B479" i="8"/>
  <c r="A470" i="8"/>
  <c r="B470" i="8" s="1"/>
  <c r="A469" i="8"/>
  <c r="B469" i="8" s="1"/>
  <c r="A460" i="8"/>
  <c r="B460" i="8" s="1"/>
  <c r="A490" i="8"/>
  <c r="B490" i="8"/>
  <c r="A465" i="8"/>
  <c r="B465" i="8" s="1"/>
  <c r="A480" i="8"/>
  <c r="B480" i="8"/>
  <c r="A471" i="8"/>
  <c r="B471" i="8" s="1"/>
  <c r="A462" i="8"/>
  <c r="B462" i="8" s="1"/>
  <c r="A461" i="8"/>
  <c r="B461" i="8" s="1"/>
  <c r="A452" i="8"/>
  <c r="B452" i="8" s="1"/>
  <c r="A482" i="8"/>
  <c r="B482" i="8"/>
  <c r="A457" i="8"/>
  <c r="B457" i="8" s="1"/>
  <c r="A472" i="8"/>
  <c r="B472" i="8" s="1"/>
  <c r="A463" i="8"/>
  <c r="B463" i="8" s="1"/>
  <c r="A454" i="8"/>
  <c r="B454" i="8" s="1"/>
  <c r="A453" i="8"/>
  <c r="B453" i="8" s="1"/>
  <c r="A491" i="8"/>
  <c r="B491" i="8"/>
  <c r="A474" i="8"/>
  <c r="B474" i="8" s="1"/>
  <c r="A449" i="8"/>
  <c r="B449" i="8" s="1"/>
  <c r="A464" i="8"/>
  <c r="B464" i="8" s="1"/>
  <c r="AS526" i="7"/>
  <c r="AR526" i="7" s="1"/>
  <c r="AG334" i="8"/>
  <c r="AF334" i="8" s="1"/>
  <c r="AG335" i="8"/>
  <c r="AF335" i="8" s="1"/>
  <c r="AG65" i="8"/>
  <c r="AF65" i="8" s="1"/>
  <c r="AG336" i="8"/>
  <c r="AF336" i="8" s="1"/>
  <c r="AG338" i="8"/>
  <c r="AF338" i="8" s="1"/>
  <c r="AG342" i="8"/>
  <c r="AF342" i="8" s="1"/>
  <c r="AG350" i="8"/>
  <c r="AF350" i="8" s="1"/>
  <c r="AG354" i="8"/>
  <c r="AF354" i="8" s="1"/>
  <c r="AG355" i="8"/>
  <c r="AF355" i="8" s="1"/>
  <c r="AG358" i="8"/>
  <c r="AF358" i="8" s="1"/>
  <c r="AG365" i="8"/>
  <c r="AF365" i="8" s="1"/>
  <c r="AG368" i="8"/>
  <c r="AF368" i="8" s="1"/>
  <c r="AG369" i="8"/>
  <c r="AF369" i="8" s="1"/>
  <c r="AG377" i="8"/>
  <c r="AF377" i="8" s="1"/>
  <c r="AG380" i="8"/>
  <c r="AF380" i="8" s="1"/>
  <c r="AS501" i="7"/>
  <c r="AR501" i="7" s="1"/>
  <c r="AS502" i="7"/>
  <c r="AR502" i="7" s="1"/>
  <c r="AS503" i="7"/>
  <c r="AR503" i="7" s="1"/>
  <c r="AG42" i="8"/>
  <c r="AF42" i="8" s="1"/>
  <c r="AG102" i="8"/>
  <c r="AF102" i="8" s="1"/>
  <c r="AG120" i="8"/>
  <c r="AF120" i="8" s="1"/>
  <c r="AG121" i="8"/>
  <c r="AF121" i="8" s="1"/>
  <c r="AG122" i="8"/>
  <c r="AF122" i="8" s="1"/>
  <c r="AG123" i="8"/>
  <c r="AF123" i="8" s="1"/>
  <c r="AG130" i="8"/>
  <c r="AF130" i="8" s="1"/>
  <c r="AG131" i="8"/>
  <c r="AF131" i="8" s="1"/>
  <c r="AG132" i="8"/>
  <c r="AF132" i="8" s="1"/>
  <c r="AG137" i="8"/>
  <c r="AF137" i="8" s="1"/>
  <c r="AG159" i="8"/>
  <c r="AF159" i="8" s="1"/>
  <c r="AG160" i="8"/>
  <c r="AF160" i="8" s="1"/>
  <c r="AG188" i="8"/>
  <c r="AF188" i="8" s="1"/>
  <c r="AG190" i="8"/>
  <c r="AF190" i="8" s="1"/>
  <c r="AG191" i="8"/>
  <c r="AF191" i="8" s="1"/>
  <c r="AG219" i="8"/>
  <c r="AF219" i="8" s="1"/>
  <c r="AS488" i="7"/>
  <c r="AR488" i="7" s="1"/>
  <c r="AG220" i="8"/>
  <c r="AF220" i="8" s="1"/>
  <c r="AG221" i="8"/>
  <c r="AF221" i="8" s="1"/>
  <c r="AG223" i="8"/>
  <c r="AF223" i="8" s="1"/>
  <c r="AG396" i="8"/>
  <c r="AF396" i="8" s="1"/>
  <c r="AG397" i="8"/>
  <c r="AF397" i="8" s="1"/>
  <c r="AG398" i="8"/>
  <c r="AF398" i="8" s="1"/>
  <c r="AG403" i="8"/>
  <c r="AF403" i="8" s="1"/>
  <c r="AG408" i="8"/>
  <c r="AF408" i="8" s="1"/>
  <c r="AG409" i="8"/>
  <c r="AF409" i="8" s="1"/>
  <c r="AG410" i="8"/>
  <c r="AF410" i="8" s="1"/>
  <c r="AG411" i="8"/>
  <c r="AF411" i="8" s="1"/>
  <c r="AG329" i="8"/>
  <c r="AF329" i="8" s="1"/>
  <c r="AG412" i="8"/>
  <c r="AF412" i="8" s="1"/>
  <c r="AG413" i="8"/>
  <c r="AF413" i="8" s="1"/>
  <c r="AG414" i="8"/>
  <c r="AF414" i="8" s="1"/>
  <c r="AG341" i="8"/>
  <c r="AF341" i="8" s="1"/>
  <c r="AG418" i="8"/>
  <c r="AF418" i="8" s="1"/>
  <c r="AG344" i="8"/>
  <c r="AF344" i="8" s="1"/>
  <c r="AG348" i="8"/>
  <c r="AF348" i="8" s="1"/>
  <c r="AG353" i="8"/>
  <c r="AF353" i="8" s="1"/>
  <c r="AG427" i="8"/>
  <c r="AF427" i="8" s="1"/>
  <c r="AG428" i="8"/>
  <c r="AF428" i="8" s="1"/>
  <c r="AG360" i="8"/>
  <c r="AF360" i="8" s="1"/>
  <c r="AG367" i="8"/>
  <c r="AF367" i="8" s="1"/>
  <c r="AG371" i="8"/>
  <c r="AF371" i="8" s="1"/>
  <c r="AG376" i="8"/>
  <c r="AF376" i="8" s="1"/>
  <c r="AG379" i="8"/>
  <c r="AF379" i="8" s="1"/>
  <c r="AG487" i="8"/>
  <c r="AF487" i="8" s="1"/>
  <c r="AG496" i="8"/>
  <c r="AF496" i="8" s="1"/>
  <c r="AG497" i="8"/>
  <c r="AF497" i="8" s="1"/>
  <c r="AG498" i="8"/>
  <c r="AF498" i="8" s="1"/>
  <c r="AG499" i="8"/>
  <c r="AF499" i="8" s="1"/>
  <c r="AG92" i="8"/>
  <c r="AF92" i="8" s="1"/>
  <c r="AG97" i="8"/>
  <c r="AF97" i="8" s="1"/>
  <c r="AG297" i="8"/>
  <c r="AF297" i="8" s="1"/>
  <c r="AG432" i="8"/>
  <c r="AF432" i="8" s="1"/>
  <c r="AG433" i="8"/>
  <c r="AF433" i="8" s="1"/>
  <c r="AG36" i="8"/>
  <c r="AF36" i="8" s="1"/>
  <c r="AG37" i="8"/>
  <c r="AF37" i="8" s="1"/>
  <c r="AS439" i="7"/>
  <c r="AR439" i="7" s="1"/>
  <c r="AS443" i="7"/>
  <c r="AR443" i="7" s="1"/>
  <c r="AS446" i="7"/>
  <c r="AR446" i="7" s="1"/>
  <c r="AS485" i="7"/>
  <c r="AR485" i="7" s="1"/>
  <c r="AS486" i="7"/>
  <c r="AR486" i="7" s="1"/>
  <c r="AS487" i="7"/>
  <c r="AR487" i="7" s="1"/>
  <c r="AG48" i="8"/>
  <c r="AF48" i="8" s="1"/>
  <c r="AG49" i="8"/>
  <c r="AF49" i="8" s="1"/>
  <c r="AG50" i="8"/>
  <c r="AF50" i="8" s="1"/>
  <c r="AG51" i="8"/>
  <c r="AF51" i="8" s="1"/>
  <c r="AG52" i="8"/>
  <c r="AF52" i="8" s="1"/>
  <c r="AG53" i="8"/>
  <c r="AG54" i="8"/>
  <c r="AF54" i="8" s="1"/>
  <c r="AG55" i="8"/>
  <c r="AF55" i="8" s="1"/>
  <c r="AG57" i="8"/>
  <c r="AF57" i="8" s="1"/>
  <c r="AG58" i="8"/>
  <c r="AF58" i="8" s="1"/>
  <c r="AG61" i="8"/>
  <c r="AF61" i="8" s="1"/>
  <c r="AG63" i="8"/>
  <c r="AF63" i="8" s="1"/>
  <c r="AG64" i="8"/>
  <c r="AF64" i="8" s="1"/>
  <c r="AG66" i="8"/>
  <c r="AF66" i="8" s="1"/>
  <c r="AG67" i="8"/>
  <c r="AF67" i="8" s="1"/>
  <c r="AG68" i="8"/>
  <c r="AF68" i="8" s="1"/>
  <c r="AG69" i="8"/>
  <c r="AF69" i="8" s="1"/>
  <c r="AG70" i="8"/>
  <c r="AF70" i="8" s="1"/>
  <c r="AG71" i="8"/>
  <c r="AF71" i="8" s="1"/>
  <c r="AG84" i="8"/>
  <c r="AF84" i="8" s="1"/>
  <c r="AG85" i="8"/>
  <c r="AF85" i="8" s="1"/>
  <c r="AG86" i="8"/>
  <c r="AF86" i="8" s="1"/>
  <c r="AG87" i="8"/>
  <c r="AF87" i="8" s="1"/>
  <c r="AG88" i="8"/>
  <c r="AF88" i="8" s="1"/>
  <c r="AG89" i="8"/>
  <c r="AF89" i="8" s="1"/>
  <c r="AG93" i="8"/>
  <c r="AF93" i="8" s="1"/>
  <c r="AG94" i="8"/>
  <c r="AF94" i="8" s="1"/>
  <c r="AG95" i="8"/>
  <c r="AF95" i="8" s="1"/>
  <c r="AG98" i="8"/>
  <c r="AF98" i="8" s="1"/>
  <c r="AG99" i="8"/>
  <c r="AF99" i="8" s="1"/>
  <c r="AG124" i="8"/>
  <c r="AF124" i="8" s="1"/>
  <c r="AG125" i="8"/>
  <c r="AF125" i="8" s="1"/>
  <c r="AG126" i="8"/>
  <c r="AF126" i="8" s="1"/>
  <c r="AG133" i="8"/>
  <c r="AF133" i="8" s="1"/>
  <c r="AG134" i="8"/>
  <c r="AF134" i="8" s="1"/>
  <c r="AG135" i="8"/>
  <c r="AF135" i="8" s="1"/>
  <c r="AG136" i="8"/>
  <c r="AF136" i="8" s="1"/>
  <c r="AG138" i="8"/>
  <c r="AF138" i="8" s="1"/>
  <c r="AG141" i="8"/>
  <c r="AF141" i="8" s="1"/>
  <c r="AG142" i="8"/>
  <c r="AF142" i="8" s="1"/>
  <c r="AG143" i="8"/>
  <c r="AF143" i="8" s="1"/>
  <c r="AG144" i="8"/>
  <c r="AF144" i="8" s="1"/>
  <c r="AG145" i="8"/>
  <c r="AF145" i="8" s="1"/>
  <c r="AG146" i="8"/>
  <c r="AF146" i="8" s="1"/>
  <c r="AG147" i="8"/>
  <c r="AF147" i="8" s="1"/>
  <c r="AG149" i="8"/>
  <c r="AF149" i="8" s="1"/>
  <c r="AG150" i="8"/>
  <c r="AF150" i="8" s="1"/>
  <c r="AG155" i="8"/>
  <c r="AF155" i="8" s="1"/>
  <c r="AG156" i="8"/>
  <c r="AF156" i="8" s="1"/>
  <c r="AG157" i="8"/>
  <c r="AF157" i="8" s="1"/>
  <c r="AG158" i="8"/>
  <c r="AF158" i="8" s="1"/>
  <c r="AG187" i="8"/>
  <c r="AF187" i="8" s="1"/>
  <c r="AG316" i="8"/>
  <c r="AF316" i="8" s="1"/>
  <c r="AG321" i="8"/>
  <c r="AF321" i="8" s="1"/>
  <c r="AG322" i="8"/>
  <c r="AF322" i="8" s="1"/>
  <c r="AG337" i="8"/>
  <c r="AF337" i="8" s="1"/>
  <c r="AG339" i="8"/>
  <c r="AF339" i="8" s="1"/>
  <c r="AG340" i="8"/>
  <c r="AF340" i="8" s="1"/>
  <c r="AG343" i="8"/>
  <c r="AF343" i="8" s="1"/>
  <c r="AG347" i="8"/>
  <c r="AF347" i="8" s="1"/>
  <c r="AG351" i="8"/>
  <c r="AF351" i="8" s="1"/>
  <c r="AG356" i="8"/>
  <c r="AF356" i="8" s="1"/>
  <c r="AG359" i="8"/>
  <c r="AF359" i="8" s="1"/>
  <c r="AG366" i="8"/>
  <c r="AF366" i="8" s="1"/>
  <c r="AG372" i="8"/>
  <c r="AF372" i="8" s="1"/>
  <c r="AG374" i="8"/>
  <c r="AF374" i="8" s="1"/>
  <c r="AG378" i="8"/>
  <c r="AF378" i="8" s="1"/>
  <c r="AG419" i="8"/>
  <c r="AF419" i="8" s="1"/>
  <c r="AG420" i="8"/>
  <c r="AF420" i="8" s="1"/>
  <c r="AG421" i="8"/>
  <c r="AF421" i="8" s="1"/>
  <c r="AG422" i="8"/>
  <c r="AF422" i="8" s="1"/>
  <c r="AG423" i="8"/>
  <c r="AF423" i="8" s="1"/>
  <c r="AG424" i="8"/>
  <c r="AF424" i="8" s="1"/>
  <c r="AG425" i="8"/>
  <c r="AF425" i="8" s="1"/>
  <c r="AG426" i="8"/>
  <c r="AF426" i="8" s="1"/>
  <c r="AG434" i="8"/>
  <c r="AF434" i="8" s="1"/>
  <c r="AG435" i="8"/>
  <c r="AF435" i="8" s="1"/>
  <c r="AG436" i="8"/>
  <c r="AF436" i="8" s="1"/>
  <c r="AG437" i="8"/>
  <c r="AF437" i="8" s="1"/>
  <c r="AG438" i="8"/>
  <c r="AF438" i="8" s="1"/>
  <c r="AG439" i="8"/>
  <c r="AF439" i="8" s="1"/>
  <c r="AG440" i="8"/>
  <c r="AF440" i="8" s="1"/>
  <c r="AG441" i="8"/>
  <c r="AF441" i="8" s="1"/>
  <c r="AG442" i="8"/>
  <c r="AF442" i="8" s="1"/>
  <c r="AG443" i="8"/>
  <c r="AF443" i="8" s="1"/>
  <c r="AG445" i="8"/>
  <c r="AF445" i="8" s="1"/>
  <c r="AG446" i="8"/>
  <c r="AG447" i="8"/>
  <c r="AF447" i="8" s="1"/>
  <c r="AG448" i="8"/>
  <c r="AF448" i="8" s="1"/>
  <c r="AG449" i="8"/>
  <c r="AF449" i="8" s="1"/>
  <c r="AG450" i="8"/>
  <c r="AF450" i="8" s="1"/>
  <c r="AG451" i="8"/>
  <c r="AF451" i="8" s="1"/>
  <c r="AG452" i="8"/>
  <c r="AF452" i="8" s="1"/>
  <c r="AG453" i="8"/>
  <c r="AF453" i="8" s="1"/>
  <c r="AG454" i="8"/>
  <c r="AF454" i="8" s="1"/>
  <c r="AG456" i="8"/>
  <c r="AF456" i="8" s="1"/>
  <c r="AG457" i="8"/>
  <c r="AF457" i="8" s="1"/>
  <c r="AG458" i="8"/>
  <c r="AF458" i="8" s="1"/>
  <c r="AG459" i="8"/>
  <c r="AF459" i="8" s="1"/>
  <c r="AG460" i="8"/>
  <c r="AF460" i="8" s="1"/>
  <c r="AG461" i="8"/>
  <c r="AF461" i="8" s="1"/>
  <c r="AG462" i="8"/>
  <c r="AF462" i="8" s="1"/>
  <c r="AG472" i="8"/>
  <c r="AF472" i="8" s="1"/>
  <c r="AG473" i="8"/>
  <c r="AF473" i="8" s="1"/>
  <c r="AG474" i="8"/>
  <c r="AF474" i="8" s="1"/>
  <c r="AG477" i="8"/>
  <c r="AF477" i="8" s="1"/>
  <c r="AG478" i="8"/>
  <c r="AF478" i="8" s="1"/>
  <c r="AG479" i="8"/>
  <c r="AF479" i="8" s="1"/>
  <c r="AG480" i="8"/>
  <c r="AF480" i="8" s="1"/>
  <c r="AG481" i="8"/>
  <c r="AF481" i="8" s="1"/>
  <c r="AG482" i="8"/>
  <c r="AF482" i="8" s="1"/>
  <c r="AG483" i="8"/>
  <c r="AF483" i="8" s="1"/>
  <c r="AG484" i="8"/>
  <c r="AF484" i="8" s="1"/>
  <c r="AG485" i="8"/>
  <c r="AF485" i="8" s="1"/>
  <c r="AG486" i="8"/>
  <c r="AF486" i="8" s="1"/>
  <c r="AG488" i="8"/>
  <c r="AF488" i="8" s="1"/>
  <c r="AG489" i="8"/>
  <c r="AF489" i="8" s="1"/>
  <c r="AG490" i="8"/>
  <c r="AF490" i="8" s="1"/>
  <c r="AG491" i="8"/>
  <c r="AF491" i="8" s="1"/>
  <c r="AG492" i="8"/>
  <c r="AF492" i="8" s="1"/>
  <c r="AG493" i="8"/>
  <c r="AF493" i="8" s="1"/>
  <c r="AG494" i="8"/>
  <c r="AF494" i="8" s="1"/>
  <c r="AG495" i="8"/>
  <c r="AF495" i="8" s="1"/>
  <c r="AG590" i="8"/>
  <c r="AF590" i="8" s="1"/>
  <c r="AG591" i="8"/>
  <c r="AF591" i="8" s="1"/>
  <c r="AG592" i="8"/>
  <c r="AF592" i="8" s="1"/>
  <c r="AG594" i="8"/>
  <c r="AF594" i="8" s="1"/>
  <c r="AG597" i="8"/>
  <c r="AF597" i="8" s="1"/>
  <c r="AG598" i="8"/>
  <c r="AF598" i="8" s="1"/>
  <c r="AG599" i="8"/>
  <c r="AF599" i="8" s="1"/>
  <c r="AG600" i="8"/>
  <c r="AF600" i="8" s="1"/>
  <c r="AG601" i="8"/>
  <c r="AF601" i="8" s="1"/>
  <c r="AG602" i="8"/>
  <c r="AF602" i="8" s="1"/>
  <c r="AG605" i="8"/>
  <c r="AF605" i="8" s="1"/>
  <c r="AG607" i="8"/>
  <c r="AF607" i="8" s="1"/>
  <c r="AG608" i="8"/>
  <c r="AF608" i="8" s="1"/>
  <c r="AG609" i="8"/>
  <c r="AF609" i="8" s="1"/>
  <c r="AG612" i="8"/>
  <c r="AF612" i="8" s="1"/>
  <c r="AG614" i="8"/>
  <c r="AF614" i="8" s="1"/>
  <c r="AG615" i="8"/>
  <c r="AF615" i="8" s="1"/>
  <c r="AG620" i="8"/>
  <c r="AF620" i="8" s="1"/>
  <c r="AG621" i="8"/>
  <c r="AF621" i="8" s="1"/>
  <c r="AG622" i="8"/>
  <c r="AF622" i="8" s="1"/>
  <c r="AG627" i="8"/>
  <c r="AF627" i="8" s="1"/>
  <c r="AG628" i="8"/>
  <c r="AF628" i="8" s="1"/>
  <c r="AG629" i="8"/>
  <c r="AF629" i="8" s="1"/>
  <c r="AG633" i="8"/>
  <c r="AF633" i="8" s="1"/>
  <c r="AG634" i="8"/>
  <c r="AF634" i="8" s="1"/>
  <c r="AG638" i="8"/>
  <c r="AF638" i="8" s="1"/>
  <c r="AG640" i="8"/>
  <c r="AF640" i="8" s="1"/>
  <c r="A1021" i="8" l="1"/>
  <c r="A947" i="8"/>
  <c r="AI947" i="8"/>
  <c r="A791" i="8"/>
  <c r="AI791" i="8"/>
  <c r="A47" i="7"/>
  <c r="E47" i="7" s="1"/>
  <c r="AU47" i="7" s="1"/>
  <c r="E34" i="7"/>
  <c r="AU960" i="7"/>
  <c r="AY960" i="7" s="1"/>
  <c r="B6" i="7"/>
  <c r="D8" i="7"/>
  <c r="B546" i="7"/>
  <c r="AU546" i="7"/>
  <c r="A782" i="8"/>
  <c r="A1010" i="8"/>
  <c r="A949" i="8"/>
  <c r="A769" i="8"/>
  <c r="A986" i="8"/>
  <c r="A830" i="8"/>
  <c r="D5" i="8"/>
  <c r="A854" i="8"/>
  <c r="B9" i="8"/>
  <c r="A878" i="8"/>
  <c r="A746" i="8"/>
  <c r="B8" i="8"/>
  <c r="A805" i="8"/>
  <c r="A902" i="8"/>
  <c r="A842" i="8"/>
  <c r="B6" i="8"/>
  <c r="A1009" i="8"/>
  <c r="A901" i="8"/>
  <c r="A926" i="8"/>
  <c r="A866" i="8"/>
  <c r="A777" i="8"/>
  <c r="A1006" i="8"/>
  <c r="A768" i="8"/>
  <c r="A479" i="8"/>
  <c r="A478" i="8"/>
  <c r="B478" i="8" s="1"/>
  <c r="A553" i="7"/>
  <c r="A537" i="7"/>
  <c r="E537" i="7" s="1"/>
  <c r="A525" i="7"/>
  <c r="E525" i="7" s="1"/>
  <c r="A513" i="7"/>
  <c r="E513" i="7" s="1"/>
  <c r="A501" i="7"/>
  <c r="A489" i="7"/>
  <c r="E489" i="7" s="1"/>
  <c r="A477" i="7"/>
  <c r="E477" i="7" s="1"/>
  <c r="A465" i="7"/>
  <c r="E465" i="7" s="1"/>
  <c r="A453" i="7"/>
  <c r="E453" i="7" s="1"/>
  <c r="A441" i="7"/>
  <c r="E441" i="7" s="1"/>
  <c r="A429" i="7"/>
  <c r="E429" i="7" s="1"/>
  <c r="A417" i="7"/>
  <c r="E417" i="7" s="1"/>
  <c r="AU417" i="7" s="1"/>
  <c r="A405" i="7"/>
  <c r="E405" i="7" s="1"/>
  <c r="AU405" i="7" s="1"/>
  <c r="A393" i="7"/>
  <c r="E393" i="7" s="1"/>
  <c r="A381" i="7"/>
  <c r="E381" i="7" s="1"/>
  <c r="A369" i="7"/>
  <c r="E369" i="7" s="1"/>
  <c r="A357" i="7"/>
  <c r="E357" i="7" s="1"/>
  <c r="AU357" i="7" s="1"/>
  <c r="A345" i="7"/>
  <c r="E345" i="7" s="1"/>
  <c r="A333" i="7"/>
  <c r="E333" i="7" s="1"/>
  <c r="A321" i="7"/>
  <c r="E321" i="7" s="1"/>
  <c r="A309" i="7"/>
  <c r="E309" i="7" s="1"/>
  <c r="AU309" i="7" s="1"/>
  <c r="AY309" i="7" s="1"/>
  <c r="A297" i="7"/>
  <c r="E297" i="7" s="1"/>
  <c r="A285" i="7"/>
  <c r="E285" i="7" s="1"/>
  <c r="A273" i="7"/>
  <c r="E273" i="7" s="1"/>
  <c r="AU273" i="7" s="1"/>
  <c r="A261" i="7"/>
  <c r="E261" i="7" s="1"/>
  <c r="A249" i="7"/>
  <c r="E249" i="7" s="1"/>
  <c r="A237" i="7"/>
  <c r="E237" i="7" s="1"/>
  <c r="A225" i="7"/>
  <c r="E225" i="7" s="1"/>
  <c r="A213" i="7"/>
  <c r="A201" i="7"/>
  <c r="E201" i="7" s="1"/>
  <c r="A189" i="7"/>
  <c r="A177" i="7"/>
  <c r="E177" i="7" s="1"/>
  <c r="A165" i="7"/>
  <c r="E165" i="7" s="1"/>
  <c r="A153" i="7"/>
  <c r="E153" i="7" s="1"/>
  <c r="A141" i="7"/>
  <c r="E141" i="7" s="1"/>
  <c r="AU141" i="7" s="1"/>
  <c r="A129" i="7"/>
  <c r="E129" i="7" s="1"/>
  <c r="A117" i="7"/>
  <c r="E117" i="7" s="1"/>
  <c r="A105" i="7"/>
  <c r="E105" i="7" s="1"/>
  <c r="AU105" i="7" s="1"/>
  <c r="A93" i="7"/>
  <c r="A82" i="7"/>
  <c r="E82" i="7" s="1"/>
  <c r="AU82" i="7" s="1"/>
  <c r="A70" i="7"/>
  <c r="E70" i="7" s="1"/>
  <c r="A58" i="7"/>
  <c r="E58" i="7" s="1"/>
  <c r="A46" i="7"/>
  <c r="E46" i="7" s="1"/>
  <c r="A536" i="7"/>
  <c r="E536" i="7" s="1"/>
  <c r="AU536" i="7" s="1"/>
  <c r="A524" i="7"/>
  <c r="E524" i="7" s="1"/>
  <c r="AU524" i="7" s="1"/>
  <c r="A512" i="7"/>
  <c r="E512" i="7" s="1"/>
  <c r="A500" i="7"/>
  <c r="E500" i="7" s="1"/>
  <c r="AU500" i="7" s="1"/>
  <c r="A488" i="7"/>
  <c r="E488" i="7" s="1"/>
  <c r="A476" i="7"/>
  <c r="E476" i="7" s="1"/>
  <c r="A464" i="7"/>
  <c r="E464" i="7" s="1"/>
  <c r="A452" i="7"/>
  <c r="E452" i="7" s="1"/>
  <c r="A440" i="7"/>
  <c r="E440" i="7" s="1"/>
  <c r="A428" i="7"/>
  <c r="E428" i="7" s="1"/>
  <c r="A416" i="7"/>
  <c r="E416" i="7" s="1"/>
  <c r="A404" i="7"/>
  <c r="E404" i="7" s="1"/>
  <c r="AU404" i="7" s="1"/>
  <c r="A392" i="7"/>
  <c r="E392" i="7" s="1"/>
  <c r="A380" i="7"/>
  <c r="E380" i="7" s="1"/>
  <c r="A368" i="7"/>
  <c r="E368" i="7" s="1"/>
  <c r="AU368" i="7" s="1"/>
  <c r="A356" i="7"/>
  <c r="E356" i="7" s="1"/>
  <c r="A344" i="7"/>
  <c r="E344" i="7" s="1"/>
  <c r="AU344" i="7" s="1"/>
  <c r="A332" i="7"/>
  <c r="E332" i="7" s="1"/>
  <c r="A320" i="7"/>
  <c r="E320" i="7" s="1"/>
  <c r="A308" i="7"/>
  <c r="E308" i="7" s="1"/>
  <c r="A296" i="7"/>
  <c r="E296" i="7" s="1"/>
  <c r="A284" i="7"/>
  <c r="E284" i="7" s="1"/>
  <c r="A272" i="7"/>
  <c r="E272" i="7" s="1"/>
  <c r="AU272" i="7" s="1"/>
  <c r="A260" i="7"/>
  <c r="E260" i="7" s="1"/>
  <c r="AU260" i="7" s="1"/>
  <c r="A248" i="7"/>
  <c r="E248" i="7" s="1"/>
  <c r="A236" i="7"/>
  <c r="E236" i="7" s="1"/>
  <c r="A224" i="7"/>
  <c r="E224" i="7" s="1"/>
  <c r="A212" i="7"/>
  <c r="E212" i="7" s="1"/>
  <c r="A200" i="7"/>
  <c r="A188" i="7"/>
  <c r="E188" i="7" s="1"/>
  <c r="AU188" i="7" s="1"/>
  <c r="A176" i="7"/>
  <c r="E176" i="7" s="1"/>
  <c r="AU176" i="7" s="1"/>
  <c r="A164" i="7"/>
  <c r="E164" i="7" s="1"/>
  <c r="A152" i="7"/>
  <c r="E152" i="7" s="1"/>
  <c r="AU152" i="7" s="1"/>
  <c r="A140" i="7"/>
  <c r="E140" i="7" s="1"/>
  <c r="A128" i="7"/>
  <c r="E128" i="7" s="1"/>
  <c r="AU128" i="7" s="1"/>
  <c r="A116" i="7"/>
  <c r="E116" i="7" s="1"/>
  <c r="AU116" i="7" s="1"/>
  <c r="A104" i="7"/>
  <c r="E104" i="7" s="1"/>
  <c r="A92" i="7"/>
  <c r="E92" i="7" s="1"/>
  <c r="AU92" i="7" s="1"/>
  <c r="AY92" i="7" s="1"/>
  <c r="A81" i="7"/>
  <c r="A69" i="7"/>
  <c r="E69" i="7" s="1"/>
  <c r="A57" i="7"/>
  <c r="E57" i="7" s="1"/>
  <c r="AU57" i="7" s="1"/>
  <c r="A45" i="7"/>
  <c r="A535" i="7"/>
  <c r="E535" i="7" s="1"/>
  <c r="A523" i="7"/>
  <c r="E523" i="7" s="1"/>
  <c r="AU523" i="7" s="1"/>
  <c r="A511" i="7"/>
  <c r="E511" i="7" s="1"/>
  <c r="AU511" i="7" s="1"/>
  <c r="A499" i="7"/>
  <c r="A487" i="7"/>
  <c r="E487" i="7" s="1"/>
  <c r="AU487" i="7" s="1"/>
  <c r="A475" i="7"/>
  <c r="E475" i="7" s="1"/>
  <c r="A463" i="7"/>
  <c r="E463" i="7" s="1"/>
  <c r="A451" i="7"/>
  <c r="E451" i="7" s="1"/>
  <c r="A439" i="7"/>
  <c r="E439" i="7" s="1"/>
  <c r="A427" i="7"/>
  <c r="E427" i="7" s="1"/>
  <c r="A415" i="7"/>
  <c r="E415" i="7" s="1"/>
  <c r="AU415" i="7" s="1"/>
  <c r="A403" i="7"/>
  <c r="E403" i="7" s="1"/>
  <c r="AU403" i="7" s="1"/>
  <c r="A391" i="7"/>
  <c r="E391" i="7" s="1"/>
  <c r="AU391" i="7" s="1"/>
  <c r="A379" i="7"/>
  <c r="E379" i="7" s="1"/>
  <c r="A367" i="7"/>
  <c r="E367" i="7" s="1"/>
  <c r="A355" i="7"/>
  <c r="E355" i="7" s="1"/>
  <c r="AU355" i="7" s="1"/>
  <c r="A343" i="7"/>
  <c r="E343" i="7" s="1"/>
  <c r="AU343" i="7" s="1"/>
  <c r="A331" i="7"/>
  <c r="E331" i="7" s="1"/>
  <c r="A319" i="7"/>
  <c r="E319" i="7" s="1"/>
  <c r="A307" i="7"/>
  <c r="E307" i="7" s="1"/>
  <c r="A295" i="7"/>
  <c r="E295" i="7" s="1"/>
  <c r="AU295" i="7" s="1"/>
  <c r="AY295" i="7" s="1"/>
  <c r="A283" i="7"/>
  <c r="E283" i="7" s="1"/>
  <c r="A271" i="7"/>
  <c r="E271" i="7" s="1"/>
  <c r="A259" i="7"/>
  <c r="E259" i="7" s="1"/>
  <c r="A247" i="7"/>
  <c r="E247" i="7" s="1"/>
  <c r="AU247" i="7" s="1"/>
  <c r="A235" i="7"/>
  <c r="E235" i="7" s="1"/>
  <c r="A223" i="7"/>
  <c r="E223" i="7" s="1"/>
  <c r="AU223" i="7" s="1"/>
  <c r="A211" i="7"/>
  <c r="E211" i="7" s="1"/>
  <c r="A199" i="7"/>
  <c r="E199" i="7" s="1"/>
  <c r="A187" i="7"/>
  <c r="E187" i="7" s="1"/>
  <c r="A175" i="7"/>
  <c r="E175" i="7" s="1"/>
  <c r="AU175" i="7" s="1"/>
  <c r="AY175" i="7" s="1"/>
  <c r="A163" i="7"/>
  <c r="A151" i="7"/>
  <c r="E151" i="7" s="1"/>
  <c r="AU151" i="7" s="1"/>
  <c r="A139" i="7"/>
  <c r="E139" i="7" s="1"/>
  <c r="A127" i="7"/>
  <c r="A115" i="7"/>
  <c r="E115" i="7" s="1"/>
  <c r="AU115" i="7" s="1"/>
  <c r="A103" i="7"/>
  <c r="E103" i="7" s="1"/>
  <c r="A91" i="7"/>
  <c r="E91" i="7" s="1"/>
  <c r="AU91" i="7" s="1"/>
  <c r="A80" i="7"/>
  <c r="A68" i="7"/>
  <c r="A56" i="7"/>
  <c r="E56" i="7" s="1"/>
  <c r="AU56" i="7" s="1"/>
  <c r="A44" i="7"/>
  <c r="E44" i="7" s="1"/>
  <c r="A534" i="7"/>
  <c r="E534" i="7" s="1"/>
  <c r="AU534" i="7" s="1"/>
  <c r="A522" i="7"/>
  <c r="E522" i="7" s="1"/>
  <c r="A510" i="7"/>
  <c r="E510" i="7" s="1"/>
  <c r="AU510" i="7" s="1"/>
  <c r="A498" i="7"/>
  <c r="E498" i="7" s="1"/>
  <c r="AU498" i="7" s="1"/>
  <c r="A486" i="7"/>
  <c r="E486" i="7" s="1"/>
  <c r="AU486" i="7" s="1"/>
  <c r="A474" i="7"/>
  <c r="E474" i="7" s="1"/>
  <c r="A462" i="7"/>
  <c r="E462" i="7" s="1"/>
  <c r="A450" i="7"/>
  <c r="E450" i="7" s="1"/>
  <c r="A438" i="7"/>
  <c r="E438" i="7" s="1"/>
  <c r="A426" i="7"/>
  <c r="A414" i="7"/>
  <c r="E414" i="7" s="1"/>
  <c r="AU414" i="7" s="1"/>
  <c r="A402" i="7"/>
  <c r="E402" i="7" s="1"/>
  <c r="A390" i="7"/>
  <c r="E390" i="7" s="1"/>
  <c r="A378" i="7"/>
  <c r="E378" i="7" s="1"/>
  <c r="A366" i="7"/>
  <c r="E366" i="7" s="1"/>
  <c r="A354" i="7"/>
  <c r="E354" i="7" s="1"/>
  <c r="AU354" i="7" s="1"/>
  <c r="AY354" i="7" s="1"/>
  <c r="A342" i="7"/>
  <c r="E342" i="7" s="1"/>
  <c r="AU342" i="7" s="1"/>
  <c r="A330" i="7"/>
  <c r="E330" i="7" s="1"/>
  <c r="A318" i="7"/>
  <c r="E318" i="7" s="1"/>
  <c r="A306" i="7"/>
  <c r="E306" i="7" s="1"/>
  <c r="A294" i="7"/>
  <c r="E294" i="7" s="1"/>
  <c r="A282" i="7"/>
  <c r="E282" i="7" s="1"/>
  <c r="A270" i="7"/>
  <c r="E270" i="7" s="1"/>
  <c r="AU270" i="7" s="1"/>
  <c r="A258" i="7"/>
  <c r="E258" i="7" s="1"/>
  <c r="AU258" i="7" s="1"/>
  <c r="AY258" i="7" s="1"/>
  <c r="A246" i="7"/>
  <c r="E246" i="7" s="1"/>
  <c r="AU246" i="7" s="1"/>
  <c r="A234" i="7"/>
  <c r="E234" i="7" s="1"/>
  <c r="AU234" i="7" s="1"/>
  <c r="A222" i="7"/>
  <c r="E222" i="7" s="1"/>
  <c r="A210" i="7"/>
  <c r="E210" i="7" s="1"/>
  <c r="AU210" i="7" s="1"/>
  <c r="A198" i="7"/>
  <c r="A186" i="7"/>
  <c r="E186" i="7" s="1"/>
  <c r="A174" i="7"/>
  <c r="E174" i="7" s="1"/>
  <c r="A162" i="7"/>
  <c r="E162" i="7" s="1"/>
  <c r="AU162" i="7" s="1"/>
  <c r="A150" i="7"/>
  <c r="E150" i="7" s="1"/>
  <c r="A138" i="7"/>
  <c r="E138" i="7" s="1"/>
  <c r="A126" i="7"/>
  <c r="E126" i="7" s="1"/>
  <c r="A114" i="7"/>
  <c r="E114" i="7" s="1"/>
  <c r="A102" i="7"/>
  <c r="E102" i="7" s="1"/>
  <c r="A90" i="7"/>
  <c r="E90" i="7" s="1"/>
  <c r="A79" i="7"/>
  <c r="E79" i="7" s="1"/>
  <c r="A67" i="7"/>
  <c r="E67" i="7" s="1"/>
  <c r="A55" i="7"/>
  <c r="E55" i="7" s="1"/>
  <c r="A43" i="7"/>
  <c r="E43" i="7" s="1"/>
  <c r="A533" i="7"/>
  <c r="E533" i="7" s="1"/>
  <c r="AU533" i="7" s="1"/>
  <c r="A521" i="7"/>
  <c r="E521" i="7" s="1"/>
  <c r="A509" i="7"/>
  <c r="E509" i="7" s="1"/>
  <c r="A497" i="7"/>
  <c r="E497" i="7" s="1"/>
  <c r="A485" i="7"/>
  <c r="E485" i="7" s="1"/>
  <c r="A473" i="7"/>
  <c r="E473" i="7" s="1"/>
  <c r="A461" i="7"/>
  <c r="E461" i="7" s="1"/>
  <c r="A449" i="7"/>
  <c r="E449" i="7" s="1"/>
  <c r="AU449" i="7" s="1"/>
  <c r="A437" i="7"/>
  <c r="E437" i="7" s="1"/>
  <c r="AU437" i="7" s="1"/>
  <c r="A425" i="7"/>
  <c r="E425" i="7" s="1"/>
  <c r="A413" i="7"/>
  <c r="E413" i="7" s="1"/>
  <c r="A401" i="7"/>
  <c r="E401" i="7" s="1"/>
  <c r="A389" i="7"/>
  <c r="E389" i="7" s="1"/>
  <c r="A377" i="7"/>
  <c r="E377" i="7" s="1"/>
  <c r="A365" i="7"/>
  <c r="A353" i="7"/>
  <c r="E353" i="7" s="1"/>
  <c r="AU353" i="7" s="1"/>
  <c r="A341" i="7"/>
  <c r="E341" i="7" s="1"/>
  <c r="AU341" i="7" s="1"/>
  <c r="A329" i="7"/>
  <c r="E329" i="7" s="1"/>
  <c r="A317" i="7"/>
  <c r="E317" i="7" s="1"/>
  <c r="A305" i="7"/>
  <c r="E305" i="7" s="1"/>
  <c r="A293" i="7"/>
  <c r="E293" i="7" s="1"/>
  <c r="A281" i="7"/>
  <c r="E281" i="7" s="1"/>
  <c r="AU281" i="7" s="1"/>
  <c r="AY281" i="7" s="1"/>
  <c r="A269" i="7"/>
  <c r="E269" i="7" s="1"/>
  <c r="A257" i="7"/>
  <c r="E257" i="7" s="1"/>
  <c r="A245" i="7"/>
  <c r="E245" i="7" s="1"/>
  <c r="A233" i="7"/>
  <c r="E233" i="7" s="1"/>
  <c r="A221" i="7"/>
  <c r="E221" i="7" s="1"/>
  <c r="A209" i="7"/>
  <c r="A197" i="7"/>
  <c r="E197" i="7" s="1"/>
  <c r="A185" i="7"/>
  <c r="E185" i="7" s="1"/>
  <c r="AU185" i="7" s="1"/>
  <c r="A173" i="7"/>
  <c r="E173" i="7" s="1"/>
  <c r="A161" i="7"/>
  <c r="E161" i="7" s="1"/>
  <c r="AU161" i="7" s="1"/>
  <c r="A149" i="7"/>
  <c r="E149" i="7" s="1"/>
  <c r="AU149" i="7" s="1"/>
  <c r="A137" i="7"/>
  <c r="E137" i="7" s="1"/>
  <c r="A125" i="7"/>
  <c r="E125" i="7" s="1"/>
  <c r="A113" i="7"/>
  <c r="E113" i="7" s="1"/>
  <c r="A101" i="7"/>
  <c r="A89" i="7"/>
  <c r="E89" i="7" s="1"/>
  <c r="AU89" i="7" s="1"/>
  <c r="A78" i="7"/>
  <c r="A66" i="7"/>
  <c r="A54" i="7"/>
  <c r="E54" i="7" s="1"/>
  <c r="A42" i="7"/>
  <c r="E42" i="7" s="1"/>
  <c r="AU42" i="7" s="1"/>
  <c r="A532" i="7"/>
  <c r="E532" i="7" s="1"/>
  <c r="AU532" i="7" s="1"/>
  <c r="AY532" i="7" s="1"/>
  <c r="A520" i="7"/>
  <c r="E520" i="7" s="1"/>
  <c r="A508" i="7"/>
  <c r="E508" i="7" s="1"/>
  <c r="A496" i="7"/>
  <c r="E496" i="7" s="1"/>
  <c r="A484" i="7"/>
  <c r="E484" i="7" s="1"/>
  <c r="A472" i="7"/>
  <c r="E472" i="7" s="1"/>
  <c r="A460" i="7"/>
  <c r="E460" i="7" s="1"/>
  <c r="A448" i="7"/>
  <c r="E448" i="7" s="1"/>
  <c r="AU448" i="7" s="1"/>
  <c r="A436" i="7"/>
  <c r="E436" i="7" s="1"/>
  <c r="A424" i="7"/>
  <c r="E424" i="7" s="1"/>
  <c r="A412" i="7"/>
  <c r="E412" i="7" s="1"/>
  <c r="A400" i="7"/>
  <c r="E400" i="7" s="1"/>
  <c r="AU400" i="7" s="1"/>
  <c r="A388" i="7"/>
  <c r="E388" i="7" s="1"/>
  <c r="A376" i="7"/>
  <c r="E376" i="7" s="1"/>
  <c r="A364" i="7"/>
  <c r="E364" i="7" s="1"/>
  <c r="AU364" i="7" s="1"/>
  <c r="A352" i="7"/>
  <c r="E352" i="7" s="1"/>
  <c r="AU352" i="7" s="1"/>
  <c r="AY352" i="7" s="1"/>
  <c r="A340" i="7"/>
  <c r="E340" i="7" s="1"/>
  <c r="AU340" i="7" s="1"/>
  <c r="A328" i="7"/>
  <c r="E328" i="7" s="1"/>
  <c r="AU328" i="7" s="1"/>
  <c r="A316" i="7"/>
  <c r="E316" i="7" s="1"/>
  <c r="A304" i="7"/>
  <c r="E304" i="7" s="1"/>
  <c r="A292" i="7"/>
  <c r="E292" i="7" s="1"/>
  <c r="A280" i="7"/>
  <c r="E280" i="7" s="1"/>
  <c r="A268" i="7"/>
  <c r="E268" i="7" s="1"/>
  <c r="A256" i="7"/>
  <c r="E256" i="7" s="1"/>
  <c r="A244" i="7"/>
  <c r="E244" i="7" s="1"/>
  <c r="A232" i="7"/>
  <c r="E232" i="7" s="1"/>
  <c r="AU232" i="7" s="1"/>
  <c r="AY232" i="7" s="1"/>
  <c r="A220" i="7"/>
  <c r="E220" i="7" s="1"/>
  <c r="A208" i="7"/>
  <c r="E208" i="7" s="1"/>
  <c r="A196" i="7"/>
  <c r="A184" i="7"/>
  <c r="A172" i="7"/>
  <c r="E172" i="7" s="1"/>
  <c r="A160" i="7"/>
  <c r="E160" i="7" s="1"/>
  <c r="A148" i="7"/>
  <c r="E148" i="7" s="1"/>
  <c r="A136" i="7"/>
  <c r="E136" i="7" s="1"/>
  <c r="AU136" i="7" s="1"/>
  <c r="A124" i="7"/>
  <c r="E124" i="7" s="1"/>
  <c r="A112" i="7"/>
  <c r="E112" i="7" s="1"/>
  <c r="AU112" i="7" s="1"/>
  <c r="AY112" i="7" s="1"/>
  <c r="A100" i="7"/>
  <c r="E100" i="7" s="1"/>
  <c r="A88" i="7"/>
  <c r="E88" i="7" s="1"/>
  <c r="AU88" i="7" s="1"/>
  <c r="AY88" i="7" s="1"/>
  <c r="A77" i="7"/>
  <c r="E77" i="7" s="1"/>
  <c r="A65" i="7"/>
  <c r="E65" i="7" s="1"/>
  <c r="A53" i="7"/>
  <c r="E53" i="7" s="1"/>
  <c r="A41" i="7"/>
  <c r="E41" i="7" s="1"/>
  <c r="AU41" i="7" s="1"/>
  <c r="A531" i="7"/>
  <c r="E531" i="7" s="1"/>
  <c r="AU531" i="7" s="1"/>
  <c r="A519" i="7"/>
  <c r="E519" i="7" s="1"/>
  <c r="A507" i="7"/>
  <c r="E507" i="7" s="1"/>
  <c r="A495" i="7"/>
  <c r="E495" i="7" s="1"/>
  <c r="A483" i="7"/>
  <c r="E483" i="7" s="1"/>
  <c r="A471" i="7"/>
  <c r="E471" i="7" s="1"/>
  <c r="A459" i="7"/>
  <c r="E459" i="7" s="1"/>
  <c r="A447" i="7"/>
  <c r="E447" i="7" s="1"/>
  <c r="A435" i="7"/>
  <c r="E435" i="7" s="1"/>
  <c r="A423" i="7"/>
  <c r="E423" i="7" s="1"/>
  <c r="AU423" i="7" s="1"/>
  <c r="A411" i="7"/>
  <c r="E411" i="7" s="1"/>
  <c r="AU411" i="7" s="1"/>
  <c r="A399" i="7"/>
  <c r="E399" i="7" s="1"/>
  <c r="AU399" i="7" s="1"/>
  <c r="A387" i="7"/>
  <c r="E387" i="7" s="1"/>
  <c r="AU387" i="7" s="1"/>
  <c r="A375" i="7"/>
  <c r="E375" i="7" s="1"/>
  <c r="A363" i="7"/>
  <c r="E363" i="7" s="1"/>
  <c r="A351" i="7"/>
  <c r="E351" i="7" s="1"/>
  <c r="A339" i="7"/>
  <c r="E339" i="7" s="1"/>
  <c r="AU339" i="7" s="1"/>
  <c r="AY339" i="7" s="1"/>
  <c r="A327" i="7"/>
  <c r="E327" i="7" s="1"/>
  <c r="AU327" i="7" s="1"/>
  <c r="AY327" i="7" s="1"/>
  <c r="A315" i="7"/>
  <c r="E315" i="7" s="1"/>
  <c r="A303" i="7"/>
  <c r="E303" i="7" s="1"/>
  <c r="A291" i="7"/>
  <c r="E291" i="7" s="1"/>
  <c r="AU291" i="7" s="1"/>
  <c r="AY291" i="7" s="1"/>
  <c r="A279" i="7"/>
  <c r="E279" i="7" s="1"/>
  <c r="A267" i="7"/>
  <c r="E267" i="7" s="1"/>
  <c r="A255" i="7"/>
  <c r="E255" i="7" s="1"/>
  <c r="A243" i="7"/>
  <c r="E243" i="7" s="1"/>
  <c r="A231" i="7"/>
  <c r="E231" i="7" s="1"/>
  <c r="AU231" i="7" s="1"/>
  <c r="A219" i="7"/>
  <c r="E219" i="7" s="1"/>
  <c r="A207" i="7"/>
  <c r="E207" i="7" s="1"/>
  <c r="AU207" i="7" s="1"/>
  <c r="A195" i="7"/>
  <c r="E195" i="7" s="1"/>
  <c r="AU195" i="7" s="1"/>
  <c r="A183" i="7"/>
  <c r="E183" i="7" s="1"/>
  <c r="AU183" i="7" s="1"/>
  <c r="A171" i="7"/>
  <c r="E171" i="7" s="1"/>
  <c r="A159" i="7"/>
  <c r="E159" i="7" s="1"/>
  <c r="A147" i="7"/>
  <c r="E147" i="7" s="1"/>
  <c r="A135" i="7"/>
  <c r="E135" i="7" s="1"/>
  <c r="AU135" i="7" s="1"/>
  <c r="A123" i="7"/>
  <c r="E123" i="7" s="1"/>
  <c r="AU123" i="7" s="1"/>
  <c r="A111" i="7"/>
  <c r="E111" i="7" s="1"/>
  <c r="A99" i="7"/>
  <c r="E99" i="7" s="1"/>
  <c r="A87" i="7"/>
  <c r="E87" i="7" s="1"/>
  <c r="A76" i="7"/>
  <c r="E76" i="7" s="1"/>
  <c r="A64" i="7"/>
  <c r="E64" i="7" s="1"/>
  <c r="AU64" i="7" s="1"/>
  <c r="A52" i="7"/>
  <c r="E52" i="7" s="1"/>
  <c r="A40" i="7"/>
  <c r="E40" i="7" s="1"/>
  <c r="A570" i="7"/>
  <c r="E570" i="7" s="1"/>
  <c r="A530" i="7"/>
  <c r="E530" i="7" s="1"/>
  <c r="A518" i="7"/>
  <c r="E518" i="7" s="1"/>
  <c r="A506" i="7"/>
  <c r="E506" i="7" s="1"/>
  <c r="A494" i="7"/>
  <c r="E494" i="7" s="1"/>
  <c r="A482" i="7"/>
  <c r="E482" i="7" s="1"/>
  <c r="A470" i="7"/>
  <c r="E470" i="7" s="1"/>
  <c r="A458" i="7"/>
  <c r="E458" i="7" s="1"/>
  <c r="A446" i="7"/>
  <c r="E446" i="7" s="1"/>
  <c r="A434" i="7"/>
  <c r="E434" i="7" s="1"/>
  <c r="A422" i="7"/>
  <c r="E422" i="7" s="1"/>
  <c r="A410" i="7"/>
  <c r="E410" i="7" s="1"/>
  <c r="A398" i="7"/>
  <c r="E398" i="7" s="1"/>
  <c r="A386" i="7"/>
  <c r="E386" i="7" s="1"/>
  <c r="AU386" i="7" s="1"/>
  <c r="AY386" i="7" s="1"/>
  <c r="A374" i="7"/>
  <c r="E374" i="7" s="1"/>
  <c r="A362" i="7"/>
  <c r="E362" i="7" s="1"/>
  <c r="AU362" i="7" s="1"/>
  <c r="AY362" i="7" s="1"/>
  <c r="A350" i="7"/>
  <c r="E350" i="7" s="1"/>
  <c r="AU350" i="7" s="1"/>
  <c r="A338" i="7"/>
  <c r="E338" i="7" s="1"/>
  <c r="A326" i="7"/>
  <c r="E326" i="7" s="1"/>
  <c r="AU326" i="7" s="1"/>
  <c r="A314" i="7"/>
  <c r="E314" i="7" s="1"/>
  <c r="A302" i="7"/>
  <c r="E302" i="7" s="1"/>
  <c r="AU302" i="7" s="1"/>
  <c r="A290" i="7"/>
  <c r="E290" i="7" s="1"/>
  <c r="AU290" i="7" s="1"/>
  <c r="A278" i="7"/>
  <c r="E278" i="7" s="1"/>
  <c r="A266" i="7"/>
  <c r="E266" i="7" s="1"/>
  <c r="AU266" i="7" s="1"/>
  <c r="AY266" i="7" s="1"/>
  <c r="A254" i="7"/>
  <c r="E254" i="7" s="1"/>
  <c r="A242" i="7"/>
  <c r="E242" i="7" s="1"/>
  <c r="A230" i="7"/>
  <c r="E230" i="7" s="1"/>
  <c r="A218" i="7"/>
  <c r="E218" i="7" s="1"/>
  <c r="A206" i="7"/>
  <c r="E206" i="7" s="1"/>
  <c r="A194" i="7"/>
  <c r="E194" i="7" s="1"/>
  <c r="AU194" i="7" s="1"/>
  <c r="A182" i="7"/>
  <c r="E182" i="7" s="1"/>
  <c r="A170" i="7"/>
  <c r="A158" i="7"/>
  <c r="E158" i="7" s="1"/>
  <c r="AU158" i="7" s="1"/>
  <c r="A146" i="7"/>
  <c r="E146" i="7" s="1"/>
  <c r="A134" i="7"/>
  <c r="E134" i="7" s="1"/>
  <c r="AU134" i="7" s="1"/>
  <c r="AY134" i="7" s="1"/>
  <c r="A122" i="7"/>
  <c r="E122" i="7" s="1"/>
  <c r="AU122" i="7" s="1"/>
  <c r="A110" i="7"/>
  <c r="E110" i="7" s="1"/>
  <c r="A98" i="7"/>
  <c r="E98" i="7" s="1"/>
  <c r="A86" i="7"/>
  <c r="E86" i="7" s="1"/>
  <c r="A75" i="7"/>
  <c r="E75" i="7" s="1"/>
  <c r="AU75" i="7" s="1"/>
  <c r="A63" i="7"/>
  <c r="E63" i="7" s="1"/>
  <c r="A51" i="7"/>
  <c r="E51" i="7" s="1"/>
  <c r="A39" i="7"/>
  <c r="A569" i="7"/>
  <c r="A529" i="7"/>
  <c r="E529" i="7" s="1"/>
  <c r="A517" i="7"/>
  <c r="E517" i="7" s="1"/>
  <c r="A505" i="7"/>
  <c r="E505" i="7" s="1"/>
  <c r="A493" i="7"/>
  <c r="E493" i="7" s="1"/>
  <c r="A481" i="7"/>
  <c r="E481" i="7" s="1"/>
  <c r="A469" i="7"/>
  <c r="E469" i="7" s="1"/>
  <c r="A457" i="7"/>
  <c r="E457" i="7" s="1"/>
  <c r="AU457" i="7" s="1"/>
  <c r="A445" i="7"/>
  <c r="E445" i="7" s="1"/>
  <c r="A433" i="7"/>
  <c r="E433" i="7" s="1"/>
  <c r="A421" i="7"/>
  <c r="E421" i="7" s="1"/>
  <c r="AU421" i="7" s="1"/>
  <c r="A409" i="7"/>
  <c r="E409" i="7" s="1"/>
  <c r="A397" i="7"/>
  <c r="E397" i="7" s="1"/>
  <c r="A385" i="7"/>
  <c r="E385" i="7" s="1"/>
  <c r="AU385" i="7" s="1"/>
  <c r="A373" i="7"/>
  <c r="E373" i="7" s="1"/>
  <c r="A361" i="7"/>
  <c r="E361" i="7" s="1"/>
  <c r="A349" i="7"/>
  <c r="E349" i="7" s="1"/>
  <c r="A337" i="7"/>
  <c r="E337" i="7" s="1"/>
  <c r="A325" i="7"/>
  <c r="E325" i="7" s="1"/>
  <c r="AU325" i="7" s="1"/>
  <c r="AY325" i="7" s="1"/>
  <c r="A313" i="7"/>
  <c r="E313" i="7" s="1"/>
  <c r="A301" i="7"/>
  <c r="E301" i="7" s="1"/>
  <c r="A289" i="7"/>
  <c r="E289" i="7" s="1"/>
  <c r="A277" i="7"/>
  <c r="E277" i="7" s="1"/>
  <c r="A265" i="7"/>
  <c r="E265" i="7" s="1"/>
  <c r="A253" i="7"/>
  <c r="E253" i="7" s="1"/>
  <c r="AU253" i="7" s="1"/>
  <c r="A241" i="7"/>
  <c r="E241" i="7" s="1"/>
  <c r="A229" i="7"/>
  <c r="E229" i="7" s="1"/>
  <c r="A217" i="7"/>
  <c r="E217" i="7" s="1"/>
  <c r="A205" i="7"/>
  <c r="E205" i="7" s="1"/>
  <c r="A193" i="7"/>
  <c r="E193" i="7" s="1"/>
  <c r="AU193" i="7" s="1"/>
  <c r="A181" i="7"/>
  <c r="E181" i="7" s="1"/>
  <c r="A169" i="7"/>
  <c r="E169" i="7" s="1"/>
  <c r="A157" i="7"/>
  <c r="E157" i="7" s="1"/>
  <c r="AU157" i="7" s="1"/>
  <c r="AY157" i="7" s="1"/>
  <c r="A145" i="7"/>
  <c r="E145" i="7" s="1"/>
  <c r="AU145" i="7" s="1"/>
  <c r="A133" i="7"/>
  <c r="E133" i="7" s="1"/>
  <c r="AU133" i="7" s="1"/>
  <c r="A121" i="7"/>
  <c r="E121" i="7" s="1"/>
  <c r="AU121" i="7" s="1"/>
  <c r="A109" i="7"/>
  <c r="E109" i="7" s="1"/>
  <c r="A97" i="7"/>
  <c r="E97" i="7" s="1"/>
  <c r="A85" i="7"/>
  <c r="E85" i="7" s="1"/>
  <c r="A74" i="7"/>
  <c r="E74" i="7" s="1"/>
  <c r="A62" i="7"/>
  <c r="E62" i="7" s="1"/>
  <c r="A50" i="7"/>
  <c r="E50" i="7" s="1"/>
  <c r="A38" i="7"/>
  <c r="E38" i="7" s="1"/>
  <c r="A35" i="7"/>
  <c r="E35" i="7" s="1"/>
  <c r="A556" i="7"/>
  <c r="E556" i="7" s="1"/>
  <c r="A540" i="7"/>
  <c r="E540" i="7" s="1"/>
  <c r="AU540" i="7" s="1"/>
  <c r="A528" i="7"/>
  <c r="E528" i="7" s="1"/>
  <c r="AU528" i="7" s="1"/>
  <c r="A516" i="7"/>
  <c r="E516" i="7" s="1"/>
  <c r="A504" i="7"/>
  <c r="E504" i="7" s="1"/>
  <c r="A492" i="7"/>
  <c r="E492" i="7" s="1"/>
  <c r="A480" i="7"/>
  <c r="E480" i="7" s="1"/>
  <c r="AU480" i="7" s="1"/>
  <c r="A468" i="7"/>
  <c r="E468" i="7" s="1"/>
  <c r="A456" i="7"/>
  <c r="E456" i="7" s="1"/>
  <c r="A444" i="7"/>
  <c r="E444" i="7" s="1"/>
  <c r="A432" i="7"/>
  <c r="E432" i="7" s="1"/>
  <c r="A420" i="7"/>
  <c r="E420" i="7" s="1"/>
  <c r="A408" i="7"/>
  <c r="E408" i="7" s="1"/>
  <c r="AU408" i="7" s="1"/>
  <c r="A396" i="7"/>
  <c r="E396" i="7" s="1"/>
  <c r="A384" i="7"/>
  <c r="E384" i="7" s="1"/>
  <c r="A372" i="7"/>
  <c r="E372" i="7" s="1"/>
  <c r="A360" i="7"/>
  <c r="E360" i="7" s="1"/>
  <c r="A348" i="7"/>
  <c r="A336" i="7"/>
  <c r="E336" i="7" s="1"/>
  <c r="AU336" i="7" s="1"/>
  <c r="A324" i="7"/>
  <c r="A312" i="7"/>
  <c r="E312" i="7" s="1"/>
  <c r="A300" i="7"/>
  <c r="E300" i="7" s="1"/>
  <c r="A288" i="7"/>
  <c r="E288" i="7" s="1"/>
  <c r="A276" i="7"/>
  <c r="E276" i="7" s="1"/>
  <c r="AU276" i="7" s="1"/>
  <c r="AY276" i="7" s="1"/>
  <c r="A264" i="7"/>
  <c r="E264" i="7" s="1"/>
  <c r="A252" i="7"/>
  <c r="E252" i="7" s="1"/>
  <c r="AU252" i="7" s="1"/>
  <c r="A240" i="7"/>
  <c r="E240" i="7" s="1"/>
  <c r="A228" i="7"/>
  <c r="E228" i="7" s="1"/>
  <c r="A216" i="7"/>
  <c r="E216" i="7" s="1"/>
  <c r="A204" i="7"/>
  <c r="A192" i="7"/>
  <c r="E192" i="7" s="1"/>
  <c r="AU192" i="7" s="1"/>
  <c r="A180" i="7"/>
  <c r="E180" i="7" s="1"/>
  <c r="A168" i="7"/>
  <c r="E168" i="7" s="1"/>
  <c r="A156" i="7"/>
  <c r="E156" i="7" s="1"/>
  <c r="AU156" i="7" s="1"/>
  <c r="A144" i="7"/>
  <c r="E144" i="7" s="1"/>
  <c r="AU144" i="7" s="1"/>
  <c r="A132" i="7"/>
  <c r="E132" i="7" s="1"/>
  <c r="A120" i="7"/>
  <c r="E120" i="7" s="1"/>
  <c r="AU120" i="7" s="1"/>
  <c r="AY120" i="7" s="1"/>
  <c r="A108" i="7"/>
  <c r="E108" i="7" s="1"/>
  <c r="A96" i="7"/>
  <c r="E96" i="7" s="1"/>
  <c r="A73" i="7"/>
  <c r="A61" i="7"/>
  <c r="A49" i="7"/>
  <c r="E49" i="7" s="1"/>
  <c r="A37" i="7"/>
  <c r="E37" i="7" s="1"/>
  <c r="A579" i="7"/>
  <c r="A567" i="7"/>
  <c r="A555" i="7"/>
  <c r="E555" i="7" s="1"/>
  <c r="A543" i="7"/>
  <c r="E543" i="7" s="1"/>
  <c r="A539" i="7"/>
  <c r="E539" i="7" s="1"/>
  <c r="A527" i="7"/>
  <c r="E527" i="7" s="1"/>
  <c r="A515" i="7"/>
  <c r="E515" i="7" s="1"/>
  <c r="A503" i="7"/>
  <c r="E503" i="7" s="1"/>
  <c r="A491" i="7"/>
  <c r="A479" i="7"/>
  <c r="E479" i="7" s="1"/>
  <c r="A467" i="7"/>
  <c r="E467" i="7" s="1"/>
  <c r="A455" i="7"/>
  <c r="E455" i="7" s="1"/>
  <c r="A443" i="7"/>
  <c r="E443" i="7" s="1"/>
  <c r="A431" i="7"/>
  <c r="E431" i="7" s="1"/>
  <c r="A419" i="7"/>
  <c r="E419" i="7" s="1"/>
  <c r="AU419" i="7" s="1"/>
  <c r="AY419" i="7" s="1"/>
  <c r="A407" i="7"/>
  <c r="E407" i="7" s="1"/>
  <c r="AU407" i="7" s="1"/>
  <c r="A395" i="7"/>
  <c r="E395" i="7" s="1"/>
  <c r="A383" i="7"/>
  <c r="E383" i="7" s="1"/>
  <c r="A371" i="7"/>
  <c r="E371" i="7" s="1"/>
  <c r="AU371" i="7" s="1"/>
  <c r="A359" i="7"/>
  <c r="E359" i="7" s="1"/>
  <c r="AU359" i="7" s="1"/>
  <c r="A347" i="7"/>
  <c r="E347" i="7" s="1"/>
  <c r="A335" i="7"/>
  <c r="E335" i="7" s="1"/>
  <c r="AU335" i="7" s="1"/>
  <c r="A323" i="7"/>
  <c r="E323" i="7" s="1"/>
  <c r="A311" i="7"/>
  <c r="E311" i="7" s="1"/>
  <c r="AU311" i="7" s="1"/>
  <c r="AY311" i="7" s="1"/>
  <c r="A299" i="7"/>
  <c r="E299" i="7" s="1"/>
  <c r="A287" i="7"/>
  <c r="E287" i="7" s="1"/>
  <c r="A275" i="7"/>
  <c r="E275" i="7" s="1"/>
  <c r="A263" i="7"/>
  <c r="E263" i="7" s="1"/>
  <c r="A251" i="7"/>
  <c r="E251" i="7" s="1"/>
  <c r="A239" i="7"/>
  <c r="E239" i="7" s="1"/>
  <c r="A227" i="7"/>
  <c r="E227" i="7" s="1"/>
  <c r="A215" i="7"/>
  <c r="E215" i="7" s="1"/>
  <c r="A203" i="7"/>
  <c r="E203" i="7" s="1"/>
  <c r="AU203" i="7" s="1"/>
  <c r="A191" i="7"/>
  <c r="E191" i="7" s="1"/>
  <c r="AU191" i="7" s="1"/>
  <c r="A179" i="7"/>
  <c r="E179" i="7" s="1"/>
  <c r="AU179" i="7" s="1"/>
  <c r="A167" i="7"/>
  <c r="E167" i="7" s="1"/>
  <c r="AU167" i="7" s="1"/>
  <c r="A155" i="7"/>
  <c r="E155" i="7" s="1"/>
  <c r="AU155" i="7" s="1"/>
  <c r="AY155" i="7" s="1"/>
  <c r="A143" i="7"/>
  <c r="E143" i="7" s="1"/>
  <c r="AU143" i="7" s="1"/>
  <c r="A131" i="7"/>
  <c r="E131" i="7" s="1"/>
  <c r="AU131" i="7" s="1"/>
  <c r="A119" i="7"/>
  <c r="E119" i="7" s="1"/>
  <c r="AU119" i="7" s="1"/>
  <c r="AY119" i="7" s="1"/>
  <c r="A107" i="7"/>
  <c r="E107" i="7" s="1"/>
  <c r="A95" i="7"/>
  <c r="E95" i="7" s="1"/>
  <c r="A84" i="7"/>
  <c r="E84" i="7" s="1"/>
  <c r="AU84" i="7" s="1"/>
  <c r="A72" i="7"/>
  <c r="E72" i="7" s="1"/>
  <c r="AU72" i="7" s="1"/>
  <c r="A60" i="7"/>
  <c r="E60" i="7" s="1"/>
  <c r="A48" i="7"/>
  <c r="A36" i="7"/>
  <c r="E36" i="7" s="1"/>
  <c r="A578" i="7"/>
  <c r="A538" i="7"/>
  <c r="E538" i="7" s="1"/>
  <c r="A526" i="7"/>
  <c r="E526" i="7" s="1"/>
  <c r="AU526" i="7" s="1"/>
  <c r="A514" i="7"/>
  <c r="E514" i="7" s="1"/>
  <c r="AU514" i="7" s="1"/>
  <c r="A502" i="7"/>
  <c r="E502" i="7" s="1"/>
  <c r="A490" i="7"/>
  <c r="E490" i="7" s="1"/>
  <c r="AU490" i="7" s="1"/>
  <c r="A478" i="7"/>
  <c r="E478" i="7" s="1"/>
  <c r="A466" i="7"/>
  <c r="E466" i="7" s="1"/>
  <c r="AU466" i="7" s="1"/>
  <c r="A454" i="7"/>
  <c r="E454" i="7" s="1"/>
  <c r="A442" i="7"/>
  <c r="E442" i="7" s="1"/>
  <c r="A430" i="7"/>
  <c r="E430" i="7" s="1"/>
  <c r="A418" i="7"/>
  <c r="E418" i="7" s="1"/>
  <c r="AU418" i="7" s="1"/>
  <c r="A406" i="7"/>
  <c r="E406" i="7" s="1"/>
  <c r="A394" i="7"/>
  <c r="E394" i="7" s="1"/>
  <c r="AU394" i="7" s="1"/>
  <c r="A382" i="7"/>
  <c r="E382" i="7" s="1"/>
  <c r="A370" i="7"/>
  <c r="E370" i="7" s="1"/>
  <c r="A358" i="7"/>
  <c r="E358" i="7" s="1"/>
  <c r="AU358" i="7" s="1"/>
  <c r="AY358" i="7" s="1"/>
  <c r="A346" i="7"/>
  <c r="E346" i="7" s="1"/>
  <c r="A334" i="7"/>
  <c r="E334" i="7" s="1"/>
  <c r="AU334" i="7" s="1"/>
  <c r="AY334" i="7" s="1"/>
  <c r="A322" i="7"/>
  <c r="E322" i="7" s="1"/>
  <c r="A310" i="7"/>
  <c r="E310" i="7" s="1"/>
  <c r="AU310" i="7" s="1"/>
  <c r="A298" i="7"/>
  <c r="E298" i="7" s="1"/>
  <c r="A286" i="7"/>
  <c r="E286" i="7" s="1"/>
  <c r="A274" i="7"/>
  <c r="E274" i="7" s="1"/>
  <c r="AU274" i="7" s="1"/>
  <c r="A262" i="7"/>
  <c r="E262" i="7" s="1"/>
  <c r="AU262" i="7" s="1"/>
  <c r="A250" i="7"/>
  <c r="E250" i="7" s="1"/>
  <c r="A238" i="7"/>
  <c r="E238" i="7" s="1"/>
  <c r="A226" i="7"/>
  <c r="E226" i="7" s="1"/>
  <c r="A214" i="7"/>
  <c r="E214" i="7" s="1"/>
  <c r="A202" i="7"/>
  <c r="E202" i="7" s="1"/>
  <c r="A190" i="7"/>
  <c r="E190" i="7" s="1"/>
  <c r="AU190" i="7" s="1"/>
  <c r="AY190" i="7" s="1"/>
  <c r="A178" i="7"/>
  <c r="E178" i="7" s="1"/>
  <c r="AU178" i="7" s="1"/>
  <c r="A166" i="7"/>
  <c r="E166" i="7" s="1"/>
  <c r="A154" i="7"/>
  <c r="E154" i="7" s="1"/>
  <c r="AU154" i="7" s="1"/>
  <c r="A142" i="7"/>
  <c r="E142" i="7" s="1"/>
  <c r="AU142" i="7" s="1"/>
  <c r="A130" i="7"/>
  <c r="E130" i="7" s="1"/>
  <c r="AU130" i="7" s="1"/>
  <c r="A118" i="7"/>
  <c r="E118" i="7" s="1"/>
  <c r="A106" i="7"/>
  <c r="E106" i="7" s="1"/>
  <c r="AU106" i="7" s="1"/>
  <c r="A94" i="7"/>
  <c r="E94" i="7" s="1"/>
  <c r="AU94" i="7" s="1"/>
  <c r="A83" i="7"/>
  <c r="E83" i="7" s="1"/>
  <c r="AU83" i="7" s="1"/>
  <c r="AY83" i="7" s="1"/>
  <c r="A71" i="7"/>
  <c r="A59" i="7"/>
  <c r="E59" i="7" s="1"/>
  <c r="A951" i="8"/>
  <c r="A843" i="8"/>
  <c r="A1011" i="8"/>
  <c r="A876" i="8"/>
  <c r="A1008" i="8"/>
  <c r="A972" i="8"/>
  <c r="A818" i="8"/>
  <c r="A962" i="8"/>
  <c r="A806" i="8"/>
  <c r="A950" i="8"/>
  <c r="A890" i="8"/>
  <c r="A974" i="8"/>
  <c r="A831" i="8"/>
  <c r="A770" i="8"/>
  <c r="A914" i="8"/>
  <c r="A998" i="8"/>
  <c r="A794" i="8"/>
  <c r="A938" i="8"/>
  <c r="E1016" i="7"/>
  <c r="AU1016" i="7" s="1"/>
  <c r="E980" i="7"/>
  <c r="AU980" i="7" s="1"/>
  <c r="E945" i="7"/>
  <c r="AU945" i="7" s="1"/>
  <c r="E933" i="7"/>
  <c r="AU933" i="7" s="1"/>
  <c r="E921" i="7"/>
  <c r="AU921" i="7" s="1"/>
  <c r="E909" i="7"/>
  <c r="AU909" i="7" s="1"/>
  <c r="E897" i="7"/>
  <c r="AU897" i="7" s="1"/>
  <c r="E885" i="7"/>
  <c r="AU885" i="7" s="1"/>
  <c r="E873" i="7"/>
  <c r="AU873" i="7" s="1"/>
  <c r="E849" i="7"/>
  <c r="AU849" i="7" s="1"/>
  <c r="E837" i="7"/>
  <c r="AU837" i="7" s="1"/>
  <c r="E825" i="7"/>
  <c r="AU825" i="7" s="1"/>
  <c r="E813" i="7"/>
  <c r="AU813" i="7" s="1"/>
  <c r="E801" i="7"/>
  <c r="AU801" i="7" s="1"/>
  <c r="E789" i="7"/>
  <c r="AU789" i="7" s="1"/>
  <c r="E777" i="7"/>
  <c r="AU777" i="7" s="1"/>
  <c r="E753" i="7"/>
  <c r="AU753" i="7" s="1"/>
  <c r="E717" i="7"/>
  <c r="AU717" i="7" s="1"/>
  <c r="E681" i="7"/>
  <c r="AU681" i="7" s="1"/>
  <c r="E657" i="7"/>
  <c r="AU657" i="7" s="1"/>
  <c r="E645" i="7"/>
  <c r="AU645" i="7" s="1"/>
  <c r="E621" i="7"/>
  <c r="AU621" i="7" s="1"/>
  <c r="E609" i="7"/>
  <c r="AU609" i="7" s="1"/>
  <c r="E597" i="7"/>
  <c r="AU597" i="7" s="1"/>
  <c r="E585" i="7"/>
  <c r="AU585" i="7" s="1"/>
  <c r="E561" i="7"/>
  <c r="E549" i="7"/>
  <c r="E426" i="7"/>
  <c r="E198" i="7"/>
  <c r="E991" i="7"/>
  <c r="AU991" i="7" s="1"/>
  <c r="E979" i="7"/>
  <c r="AU979" i="7" s="1"/>
  <c r="E956" i="7"/>
  <c r="AU956" i="7" s="1"/>
  <c r="E920" i="7"/>
  <c r="AU920" i="7" s="1"/>
  <c r="E908" i="7"/>
  <c r="AU908" i="7" s="1"/>
  <c r="E884" i="7"/>
  <c r="AU884" i="7" s="1"/>
  <c r="E872" i="7"/>
  <c r="AU872" i="7" s="1"/>
  <c r="E812" i="7"/>
  <c r="AU812" i="7" s="1"/>
  <c r="E776" i="7"/>
  <c r="AU776" i="7" s="1"/>
  <c r="E692" i="7"/>
  <c r="AU692" i="7" s="1"/>
  <c r="E680" i="7"/>
  <c r="AU680" i="7" s="1"/>
  <c r="E668" i="7"/>
  <c r="AU668" i="7" s="1"/>
  <c r="E632" i="7"/>
  <c r="AU632" i="7" s="1"/>
  <c r="E620" i="7"/>
  <c r="AU620" i="7" s="1"/>
  <c r="E596" i="7"/>
  <c r="AU596" i="7" s="1"/>
  <c r="E584" i="7"/>
  <c r="AU584" i="7" s="1"/>
  <c r="E572" i="7"/>
  <c r="E365" i="7"/>
  <c r="E209" i="7"/>
  <c r="E101" i="7"/>
  <c r="E955" i="7"/>
  <c r="AU955" i="7" s="1"/>
  <c r="E871" i="7"/>
  <c r="AU871" i="7" s="1"/>
  <c r="E799" i="7"/>
  <c r="AU799" i="7" s="1"/>
  <c r="E763" i="7"/>
  <c r="AU763" i="7" s="1"/>
  <c r="E715" i="7"/>
  <c r="AU715" i="7" s="1"/>
  <c r="E703" i="7"/>
  <c r="AU703" i="7" s="1"/>
  <c r="E691" i="7"/>
  <c r="AU691" i="7" s="1"/>
  <c r="E679" i="7"/>
  <c r="AU679" i="7" s="1"/>
  <c r="E667" i="7"/>
  <c r="AU667" i="7" s="1"/>
  <c r="E655" i="7"/>
  <c r="AU655" i="7" s="1"/>
  <c r="E619" i="7"/>
  <c r="AU619" i="7" s="1"/>
  <c r="E607" i="7"/>
  <c r="AU607" i="7" s="1"/>
  <c r="E583" i="7"/>
  <c r="AU583" i="7" s="1"/>
  <c r="E571" i="7"/>
  <c r="E559" i="7"/>
  <c r="E547" i="7"/>
  <c r="E196" i="7"/>
  <c r="E184" i="7"/>
  <c r="E1001" i="7"/>
  <c r="AU1001" i="7" s="1"/>
  <c r="E942" i="7"/>
  <c r="AU942" i="7" s="1"/>
  <c r="E906" i="7"/>
  <c r="AU906" i="7" s="1"/>
  <c r="E882" i="7"/>
  <c r="AU882" i="7" s="1"/>
  <c r="E846" i="7"/>
  <c r="AU846" i="7" s="1"/>
  <c r="E798" i="7"/>
  <c r="AU798" i="7" s="1"/>
  <c r="E762" i="7"/>
  <c r="AU762" i="7" s="1"/>
  <c r="E678" i="7"/>
  <c r="AU678" i="7" s="1"/>
  <c r="E654" i="7"/>
  <c r="AU654" i="7" s="1"/>
  <c r="E618" i="7"/>
  <c r="AU618" i="7" s="1"/>
  <c r="E1024" i="7"/>
  <c r="AU1024" i="7" s="1"/>
  <c r="E1012" i="7"/>
  <c r="AU1012" i="7" s="1"/>
  <c r="E1000" i="7"/>
  <c r="AU1000" i="7" s="1"/>
  <c r="E988" i="7"/>
  <c r="AU988" i="7" s="1"/>
  <c r="E976" i="7"/>
  <c r="AU976" i="7" s="1"/>
  <c r="E964" i="7"/>
  <c r="AU964" i="7" s="1"/>
  <c r="E929" i="7"/>
  <c r="AU929" i="7" s="1"/>
  <c r="E893" i="7"/>
  <c r="AU893" i="7" s="1"/>
  <c r="E869" i="7"/>
  <c r="AU869" i="7" s="1"/>
  <c r="E845" i="7"/>
  <c r="AU845" i="7" s="1"/>
  <c r="E761" i="7"/>
  <c r="AU761" i="7" s="1"/>
  <c r="E749" i="7"/>
  <c r="AU749" i="7" s="1"/>
  <c r="E725" i="7"/>
  <c r="AU725" i="7" s="1"/>
  <c r="E713" i="7"/>
  <c r="AU713" i="7" s="1"/>
  <c r="E701" i="7"/>
  <c r="AU701" i="7" s="1"/>
  <c r="E677" i="7"/>
  <c r="AU677" i="7" s="1"/>
  <c r="E665" i="7"/>
  <c r="AU665" i="7" s="1"/>
  <c r="E653" i="7"/>
  <c r="AU653" i="7" s="1"/>
  <c r="E641" i="7"/>
  <c r="AU641" i="7" s="1"/>
  <c r="E629" i="7"/>
  <c r="AU629" i="7" s="1"/>
  <c r="E617" i="7"/>
  <c r="AU617" i="7" s="1"/>
  <c r="E605" i="7"/>
  <c r="AU605" i="7" s="1"/>
  <c r="E593" i="7"/>
  <c r="AU593" i="7" s="1"/>
  <c r="E581" i="7"/>
  <c r="E557" i="7"/>
  <c r="E545" i="7"/>
  <c r="E170" i="7"/>
  <c r="E39" i="7"/>
  <c r="E1023" i="7"/>
  <c r="AU1023" i="7" s="1"/>
  <c r="E1011" i="7"/>
  <c r="AU1011" i="7" s="1"/>
  <c r="E999" i="7"/>
  <c r="AU999" i="7" s="1"/>
  <c r="E963" i="7"/>
  <c r="AU963" i="7" s="1"/>
  <c r="E940" i="7"/>
  <c r="AU940" i="7" s="1"/>
  <c r="E928" i="7"/>
  <c r="AU928" i="7" s="1"/>
  <c r="E916" i="7"/>
  <c r="AU916" i="7" s="1"/>
  <c r="E904" i="7"/>
  <c r="AU904" i="7" s="1"/>
  <c r="E892" i="7"/>
  <c r="AU892" i="7" s="1"/>
  <c r="E880" i="7"/>
  <c r="AU880" i="7" s="1"/>
  <c r="E868" i="7"/>
  <c r="AU868" i="7" s="1"/>
  <c r="E844" i="7"/>
  <c r="AU844" i="7" s="1"/>
  <c r="E832" i="7"/>
  <c r="AU832" i="7" s="1"/>
  <c r="E820" i="7"/>
  <c r="AU820" i="7" s="1"/>
  <c r="E808" i="7"/>
  <c r="AU808" i="7" s="1"/>
  <c r="E796" i="7"/>
  <c r="AU796" i="7" s="1"/>
  <c r="E784" i="7"/>
  <c r="AU784" i="7" s="1"/>
  <c r="E772" i="7"/>
  <c r="AU772" i="7" s="1"/>
  <c r="E724" i="7"/>
  <c r="AU724" i="7" s="1"/>
  <c r="E688" i="7"/>
  <c r="AU688" i="7" s="1"/>
  <c r="E664" i="7"/>
  <c r="AU664" i="7" s="1"/>
  <c r="E652" i="7"/>
  <c r="AU652" i="7" s="1"/>
  <c r="E604" i="7"/>
  <c r="AU604" i="7" s="1"/>
  <c r="E580" i="7"/>
  <c r="AU580" i="7" s="1"/>
  <c r="E1022" i="7"/>
  <c r="AU1022" i="7" s="1"/>
  <c r="E998" i="7"/>
  <c r="AU998" i="7" s="1"/>
  <c r="E951" i="7"/>
  <c r="AU951" i="7" s="1"/>
  <c r="E939" i="7"/>
  <c r="AU939" i="7" s="1"/>
  <c r="E927" i="7"/>
  <c r="AU927" i="7" s="1"/>
  <c r="E915" i="7"/>
  <c r="AU915" i="7" s="1"/>
  <c r="E903" i="7"/>
  <c r="AU903" i="7" s="1"/>
  <c r="E867" i="7"/>
  <c r="AU867" i="7" s="1"/>
  <c r="E855" i="7"/>
  <c r="AU855" i="7" s="1"/>
  <c r="E843" i="7"/>
  <c r="AU843" i="7" s="1"/>
  <c r="E831" i="7"/>
  <c r="AU831" i="7" s="1"/>
  <c r="E819" i="7"/>
  <c r="AU819" i="7" s="1"/>
  <c r="E807" i="7"/>
  <c r="AU807" i="7" s="1"/>
  <c r="E771" i="7"/>
  <c r="AU771" i="7" s="1"/>
  <c r="E759" i="7"/>
  <c r="AU759" i="7" s="1"/>
  <c r="E747" i="7"/>
  <c r="AU747" i="7" s="1"/>
  <c r="E723" i="7"/>
  <c r="AU723" i="7" s="1"/>
  <c r="E699" i="7"/>
  <c r="AU699" i="7" s="1"/>
  <c r="E687" i="7"/>
  <c r="AU687" i="7" s="1"/>
  <c r="E675" i="7"/>
  <c r="AU675" i="7" s="1"/>
  <c r="E663" i="7"/>
  <c r="AU663" i="7" s="1"/>
  <c r="E651" i="7"/>
  <c r="AU651" i="7" s="1"/>
  <c r="E627" i="7"/>
  <c r="AU627" i="7" s="1"/>
  <c r="E615" i="7"/>
  <c r="AU615" i="7" s="1"/>
  <c r="E579" i="7"/>
  <c r="AU579" i="7" s="1"/>
  <c r="E567" i="7"/>
  <c r="E348" i="7"/>
  <c r="E324" i="7"/>
  <c r="E204" i="7"/>
  <c r="E73" i="7"/>
  <c r="E61" i="7"/>
  <c r="E1021" i="7"/>
  <c r="AU1021" i="7" s="1"/>
  <c r="E1009" i="7"/>
  <c r="AU1009" i="7" s="1"/>
  <c r="E985" i="7"/>
  <c r="AU985" i="7" s="1"/>
  <c r="E973" i="7"/>
  <c r="AU973" i="7" s="1"/>
  <c r="E950" i="7"/>
  <c r="AU950" i="7" s="1"/>
  <c r="E914" i="7"/>
  <c r="AU914" i="7" s="1"/>
  <c r="E890" i="7"/>
  <c r="AU890" i="7" s="1"/>
  <c r="E878" i="7"/>
  <c r="AU878" i="7" s="1"/>
  <c r="E842" i="7"/>
  <c r="AU842" i="7" s="1"/>
  <c r="E806" i="7"/>
  <c r="AU806" i="7" s="1"/>
  <c r="E722" i="7"/>
  <c r="AU722" i="7" s="1"/>
  <c r="E710" i="7"/>
  <c r="AU710" i="7" s="1"/>
  <c r="E662" i="7"/>
  <c r="AU662" i="7" s="1"/>
  <c r="E626" i="7"/>
  <c r="AU626" i="7" s="1"/>
  <c r="E590" i="7"/>
  <c r="AU590" i="7" s="1"/>
  <c r="E578" i="7"/>
  <c r="AU578" i="7" s="1"/>
  <c r="E554" i="7"/>
  <c r="E491" i="7"/>
  <c r="E48" i="7"/>
  <c r="E1020" i="7"/>
  <c r="AU1020" i="7" s="1"/>
  <c r="E949" i="7"/>
  <c r="AU949" i="7" s="1"/>
  <c r="E937" i="7"/>
  <c r="AU937" i="7" s="1"/>
  <c r="E925" i="7"/>
  <c r="AU925" i="7" s="1"/>
  <c r="E913" i="7"/>
  <c r="AU913" i="7" s="1"/>
  <c r="E901" i="7"/>
  <c r="AU901" i="7" s="1"/>
  <c r="E889" i="7"/>
  <c r="AU889" i="7" s="1"/>
  <c r="E877" i="7"/>
  <c r="AU877" i="7" s="1"/>
  <c r="E865" i="7"/>
  <c r="AU865" i="7" s="1"/>
  <c r="E853" i="7"/>
  <c r="AU853" i="7" s="1"/>
  <c r="E781" i="7"/>
  <c r="AU781" i="7" s="1"/>
  <c r="E709" i="7"/>
  <c r="AU709" i="7" s="1"/>
  <c r="E697" i="7"/>
  <c r="AU697" i="7" s="1"/>
  <c r="E673" i="7"/>
  <c r="AU673" i="7" s="1"/>
  <c r="E661" i="7"/>
  <c r="AU661" i="7" s="1"/>
  <c r="E613" i="7"/>
  <c r="AU613" i="7" s="1"/>
  <c r="E577" i="7"/>
  <c r="AU577" i="7" s="1"/>
  <c r="E553" i="7"/>
  <c r="E1007" i="7"/>
  <c r="AU1007" i="7" s="1"/>
  <c r="E995" i="7"/>
  <c r="AU995" i="7" s="1"/>
  <c r="E971" i="7"/>
  <c r="AU971" i="7" s="1"/>
  <c r="E948" i="7"/>
  <c r="AU948" i="7" s="1"/>
  <c r="E804" i="7"/>
  <c r="AU804" i="7" s="1"/>
  <c r="E792" i="7"/>
  <c r="AU792" i="7" s="1"/>
  <c r="E780" i="7"/>
  <c r="AU780" i="7" s="1"/>
  <c r="E756" i="7"/>
  <c r="AU756" i="7" s="1"/>
  <c r="E708" i="7"/>
  <c r="AU708" i="7" s="1"/>
  <c r="E696" i="7"/>
  <c r="AU696" i="7" s="1"/>
  <c r="E672" i="7"/>
  <c r="AU672" i="7" s="1"/>
  <c r="E648" i="7"/>
  <c r="AU648" i="7" s="1"/>
  <c r="E636" i="7"/>
  <c r="AU636" i="7" s="1"/>
  <c r="E624" i="7"/>
  <c r="AU624" i="7" s="1"/>
  <c r="E612" i="7"/>
  <c r="AU612" i="7" s="1"/>
  <c r="E576" i="7"/>
  <c r="AU576" i="7" s="1"/>
  <c r="E541" i="7"/>
  <c r="E501" i="7"/>
  <c r="E213" i="7"/>
  <c r="E189" i="7"/>
  <c r="E93" i="7"/>
  <c r="AU93" i="7" s="1"/>
  <c r="E1018" i="7"/>
  <c r="AU1018" i="7" s="1"/>
  <c r="E1006" i="7"/>
  <c r="AU1006" i="7" s="1"/>
  <c r="E994" i="7"/>
  <c r="AU994" i="7" s="1"/>
  <c r="E982" i="7"/>
  <c r="AU982" i="7" s="1"/>
  <c r="E970" i="7"/>
  <c r="AU970" i="7" s="1"/>
  <c r="E959" i="7"/>
  <c r="AU959" i="7" s="1"/>
  <c r="E935" i="7"/>
  <c r="AU935" i="7" s="1"/>
  <c r="E911" i="7"/>
  <c r="AU911" i="7" s="1"/>
  <c r="E899" i="7"/>
  <c r="AU899" i="7" s="1"/>
  <c r="E887" i="7"/>
  <c r="AU887" i="7" s="1"/>
  <c r="E863" i="7"/>
  <c r="AU863" i="7" s="1"/>
  <c r="E839" i="7"/>
  <c r="AU839" i="7" s="1"/>
  <c r="E827" i="7"/>
  <c r="AU827" i="7" s="1"/>
  <c r="E815" i="7"/>
  <c r="AU815" i="7" s="1"/>
  <c r="E779" i="7"/>
  <c r="AU779" i="7" s="1"/>
  <c r="E743" i="7"/>
  <c r="AU743" i="7" s="1"/>
  <c r="E731" i="7"/>
  <c r="AU731" i="7" s="1"/>
  <c r="E719" i="7"/>
  <c r="AU719" i="7" s="1"/>
  <c r="E707" i="7"/>
  <c r="AU707" i="7" s="1"/>
  <c r="E695" i="7"/>
  <c r="AU695" i="7" s="1"/>
  <c r="E683" i="7"/>
  <c r="AU683" i="7" s="1"/>
  <c r="E671" i="7"/>
  <c r="AU671" i="7" s="1"/>
  <c r="E647" i="7"/>
  <c r="AU647" i="7" s="1"/>
  <c r="E635" i="7"/>
  <c r="AU635" i="7" s="1"/>
  <c r="E623" i="7"/>
  <c r="AU623" i="7" s="1"/>
  <c r="E611" i="7"/>
  <c r="AU611" i="7" s="1"/>
  <c r="E599" i="7"/>
  <c r="AU599" i="7" s="1"/>
  <c r="E587" i="7"/>
  <c r="AU587" i="7" s="1"/>
  <c r="E575" i="7"/>
  <c r="AU575" i="7" s="1"/>
  <c r="E563" i="7"/>
  <c r="E551" i="7"/>
  <c r="E200" i="7"/>
  <c r="E81" i="7"/>
  <c r="E45" i="7"/>
  <c r="E1029" i="7"/>
  <c r="AU1029" i="7" s="1"/>
  <c r="E1017" i="7"/>
  <c r="AU1017" i="7" s="1"/>
  <c r="E1005" i="7"/>
  <c r="AU1005" i="7" s="1"/>
  <c r="E993" i="7"/>
  <c r="AU993" i="7" s="1"/>
  <c r="E981" i="7"/>
  <c r="AU981" i="7" s="1"/>
  <c r="E969" i="7"/>
  <c r="AU969" i="7" s="1"/>
  <c r="E958" i="7"/>
  <c r="AU958" i="7" s="1"/>
  <c r="E946" i="7"/>
  <c r="AU946" i="7" s="1"/>
  <c r="E922" i="7"/>
  <c r="AU922" i="7" s="1"/>
  <c r="E910" i="7"/>
  <c r="AU910" i="7" s="1"/>
  <c r="E898" i="7"/>
  <c r="AU898" i="7" s="1"/>
  <c r="E886" i="7"/>
  <c r="AU886" i="7" s="1"/>
  <c r="E874" i="7"/>
  <c r="AU874" i="7" s="1"/>
  <c r="E862" i="7"/>
  <c r="AU862" i="7" s="1"/>
  <c r="E850" i="7"/>
  <c r="AU850" i="7" s="1"/>
  <c r="E826" i="7"/>
  <c r="AU826" i="7" s="1"/>
  <c r="E814" i="7"/>
  <c r="AU814" i="7" s="1"/>
  <c r="E802" i="7"/>
  <c r="AU802" i="7" s="1"/>
  <c r="E790" i="7"/>
  <c r="AU790" i="7" s="1"/>
  <c r="E778" i="7"/>
  <c r="AU778" i="7" s="1"/>
  <c r="E766" i="7"/>
  <c r="AU766" i="7" s="1"/>
  <c r="E754" i="7"/>
  <c r="AU754" i="7" s="1"/>
  <c r="E742" i="7"/>
  <c r="AU742" i="7" s="1"/>
  <c r="E706" i="7"/>
  <c r="AU706" i="7" s="1"/>
  <c r="E694" i="7"/>
  <c r="AU694" i="7" s="1"/>
  <c r="E682" i="7"/>
  <c r="AU682" i="7" s="1"/>
  <c r="E670" i="7"/>
  <c r="AU670" i="7" s="1"/>
  <c r="E610" i="7"/>
  <c r="AU610" i="7" s="1"/>
  <c r="E499" i="7"/>
  <c r="E163" i="7"/>
  <c r="E127" i="7"/>
  <c r="E80" i="7"/>
  <c r="E68" i="7"/>
  <c r="A978" i="8"/>
  <c r="A898" i="8"/>
  <c r="A906" i="8"/>
  <c r="A822" i="8"/>
  <c r="A798" i="8"/>
  <c r="A894" i="8"/>
  <c r="A868" i="8"/>
  <c r="A1014" i="8"/>
  <c r="A896" i="8"/>
  <c r="A1025" i="8"/>
  <c r="A981" i="8"/>
  <c r="A1024" i="8"/>
  <c r="A856" i="8"/>
  <c r="A844" i="8"/>
  <c r="A881" i="8"/>
  <c r="A941" i="8"/>
  <c r="A807" i="8"/>
  <c r="A928" i="8"/>
  <c r="A736" i="8"/>
  <c r="A761" i="8"/>
  <c r="A977" i="8"/>
  <c r="A749" i="8"/>
  <c r="A917" i="8"/>
  <c r="A989" i="8"/>
  <c r="A845" i="8"/>
  <c r="A773" i="8"/>
  <c r="A869" i="8"/>
  <c r="A905" i="8"/>
  <c r="A785" i="8"/>
  <c r="A797" i="8"/>
  <c r="A893" i="8"/>
  <c r="A750" i="8"/>
  <c r="A942" i="8"/>
  <c r="A760" i="8"/>
  <c r="A1003" i="8"/>
  <c r="A965" i="8"/>
  <c r="A809" i="8"/>
  <c r="A737" i="8"/>
  <c r="A929" i="8"/>
  <c r="A858" i="8"/>
  <c r="A833" i="8"/>
  <c r="A786" i="8"/>
  <c r="A748" i="8"/>
  <c r="A964" i="8"/>
  <c r="A860" i="8"/>
  <c r="A870" i="8"/>
  <c r="A799" i="8"/>
  <c r="A752" i="8"/>
  <c r="A762" i="8"/>
  <c r="A834" i="8"/>
  <c r="A954" i="8"/>
  <c r="A1026" i="8"/>
  <c r="A835" i="8"/>
  <c r="A780" i="8"/>
  <c r="A992" i="8"/>
  <c r="A812" i="8"/>
  <c r="A884" i="8"/>
  <c r="A958" i="8"/>
  <c r="A920" i="8"/>
  <c r="A1004" i="8"/>
  <c r="A774" i="8"/>
  <c r="A847" i="8"/>
  <c r="A1016" i="8"/>
  <c r="A930" i="8"/>
  <c r="A739" i="8"/>
  <c r="A966" i="8"/>
  <c r="A828" i="8"/>
  <c r="A1028" i="8"/>
  <c r="A846" i="8"/>
  <c r="A824" i="8"/>
  <c r="A921" i="8"/>
  <c r="A738" i="8"/>
  <c r="A810" i="8"/>
  <c r="A1002" i="8"/>
  <c r="A932" i="8"/>
  <c r="A918" i="8"/>
  <c r="A944" i="8"/>
  <c r="A882" i="8"/>
  <c r="A740" i="8"/>
  <c r="A990" i="8"/>
  <c r="A967" i="8"/>
  <c r="A848" i="8"/>
  <c r="A968" i="8"/>
  <c r="A849" i="8"/>
  <c r="A946" i="8"/>
  <c r="A956" i="8"/>
  <c r="A788" i="8"/>
  <c r="A825" i="8"/>
  <c r="A771" i="8"/>
  <c r="A765" i="8"/>
  <c r="A813" i="8"/>
  <c r="A933" i="8"/>
  <c r="A969" i="8"/>
  <c r="A789" i="8"/>
  <c r="A909" i="8"/>
  <c r="A879" i="8"/>
  <c r="A1017" i="8"/>
  <c r="A776" i="8"/>
  <c r="A864" i="8"/>
  <c r="A915" i="8"/>
  <c r="A908" i="8"/>
  <c r="A980" i="8"/>
  <c r="A903" i="8"/>
  <c r="A960" i="8"/>
  <c r="A764" i="8"/>
  <c r="A836" i="8"/>
  <c r="A741" i="8"/>
  <c r="A861" i="8"/>
  <c r="A1029" i="8"/>
  <c r="A800" i="8"/>
  <c r="A872" i="8"/>
  <c r="A961" i="8"/>
  <c r="A994" i="8"/>
  <c r="A829" i="8"/>
  <c r="A997" i="8"/>
  <c r="A910" i="8"/>
  <c r="A816" i="8"/>
  <c r="A850" i="8"/>
  <c r="A924" i="8"/>
  <c r="A877" i="8"/>
  <c r="A957" i="8"/>
  <c r="A862" i="8"/>
  <c r="A745" i="8"/>
  <c r="A757" i="8"/>
  <c r="A837" i="8"/>
  <c r="A814" i="8"/>
  <c r="A753" i="8"/>
  <c r="A793" i="8"/>
  <c r="A889" i="8"/>
  <c r="A985" i="8"/>
  <c r="A802" i="8"/>
  <c r="A1034" i="8"/>
  <c r="A885" i="8"/>
  <c r="A766" i="8"/>
  <c r="A912" i="8"/>
  <c r="A937" i="8"/>
  <c r="A1020" i="8"/>
  <c r="A801" i="8"/>
  <c r="A897" i="8"/>
  <c r="A754" i="8"/>
  <c r="A1031" i="8"/>
  <c r="A1019" i="8"/>
  <c r="A1007" i="8"/>
  <c r="A995" i="8"/>
  <c r="A983" i="8"/>
  <c r="A971" i="8"/>
  <c r="A959" i="8"/>
  <c r="A935" i="8"/>
  <c r="A923" i="8"/>
  <c r="A911" i="8"/>
  <c r="A899" i="8"/>
  <c r="A887" i="8"/>
  <c r="A875" i="8"/>
  <c r="A863" i="8"/>
  <c r="A851" i="8"/>
  <c r="A839" i="8"/>
  <c r="A827" i="8"/>
  <c r="A815" i="8"/>
  <c r="A803" i="8"/>
  <c r="A779" i="8"/>
  <c r="A767" i="8"/>
  <c r="A755" i="8"/>
  <c r="A743" i="8"/>
  <c r="A991" i="8"/>
  <c r="A883" i="8"/>
  <c r="A955" i="8"/>
  <c r="A751" i="8"/>
  <c r="A859" i="8"/>
  <c r="A871" i="8"/>
  <c r="A919" i="8"/>
  <c r="A763" i="8"/>
  <c r="A931" i="8"/>
  <c r="A979" i="8"/>
  <c r="AF446" i="8"/>
  <c r="A999" i="8"/>
  <c r="A808" i="8"/>
  <c r="A976" i="8"/>
  <c r="A796" i="8"/>
  <c r="A916" i="8"/>
  <c r="A1005" i="8"/>
  <c r="A775" i="8"/>
  <c r="A927" i="8"/>
  <c r="A1015" i="8"/>
  <c r="A880" i="8"/>
  <c r="A1000" i="8"/>
  <c r="A857" i="8"/>
  <c r="A945" i="8"/>
  <c r="A811" i="8"/>
  <c r="A939" i="8"/>
  <c r="A820" i="8"/>
  <c r="A988" i="8"/>
  <c r="A975" i="8"/>
  <c r="A735" i="8"/>
  <c r="A855" i="8"/>
  <c r="A895" i="8"/>
  <c r="A832" i="8"/>
  <c r="A952" i="8"/>
  <c r="A993" i="8"/>
  <c r="A819" i="8"/>
  <c r="A987" i="8"/>
  <c r="A1027" i="8"/>
  <c r="A772" i="8"/>
  <c r="A940" i="8"/>
  <c r="A821" i="8"/>
  <c r="A1013" i="8"/>
  <c r="A783" i="8"/>
  <c r="A1023" i="8"/>
  <c r="A873" i="8"/>
  <c r="A953" i="8"/>
  <c r="A747" i="8"/>
  <c r="A907" i="8"/>
  <c r="A823" i="8"/>
  <c r="A943" i="8"/>
  <c r="A784" i="8"/>
  <c r="A904" i="8"/>
  <c r="A1001" i="8"/>
  <c r="A787" i="8"/>
  <c r="A867" i="8"/>
  <c r="A892" i="8"/>
  <c r="A1012" i="8"/>
  <c r="AY875" i="7"/>
  <c r="AX983" i="7"/>
  <c r="AY848" i="7"/>
  <c r="AY923" i="7"/>
  <c r="AY705" i="7"/>
  <c r="AY965" i="7"/>
  <c r="AY943" i="7"/>
  <c r="AX953" i="7"/>
  <c r="AY984" i="7"/>
  <c r="AY744" i="7"/>
  <c r="AX961" i="7"/>
  <c r="AY941" i="7"/>
  <c r="AY918" i="7"/>
  <c r="AY805" i="7"/>
  <c r="AY1014" i="7"/>
  <c r="AX1002" i="7"/>
  <c r="AY773" i="7"/>
  <c r="AY990" i="7"/>
  <c r="AY905" i="7"/>
  <c r="AY637" i="7"/>
  <c r="AX978" i="7"/>
  <c r="AY791" i="7"/>
  <c r="AY716" i="7"/>
  <c r="AY997" i="7"/>
  <c r="AX986" i="7"/>
  <c r="AX954" i="7"/>
  <c r="AY841" i="7"/>
  <c r="AY343" i="7"/>
  <c r="AX1032" i="7"/>
  <c r="AY822" i="7"/>
  <c r="AY1031" i="7"/>
  <c r="AY936" i="7"/>
  <c r="AX968" i="7"/>
  <c r="AX944" i="7"/>
  <c r="AX1019" i="7"/>
  <c r="AY847" i="7"/>
  <c r="AY1027" i="7"/>
  <c r="AX966" i="7"/>
  <c r="AY854" i="7"/>
  <c r="AY562" i="7"/>
  <c r="AX1026" i="7"/>
  <c r="AY592" i="7"/>
  <c r="AY1008" i="7"/>
  <c r="AY622" i="7"/>
  <c r="AY686" i="7"/>
  <c r="AX1034" i="7"/>
  <c r="AY989" i="7"/>
  <c r="AY775" i="7"/>
  <c r="AY704" i="7"/>
  <c r="AY649" i="7"/>
  <c r="AY639" i="7"/>
  <c r="AY608" i="7"/>
  <c r="AY598" i="7"/>
  <c r="AX1033" i="7"/>
  <c r="AX1004" i="7"/>
  <c r="AX996" i="7"/>
  <c r="AY972" i="7"/>
  <c r="AY894" i="7"/>
  <c r="AY720" i="7"/>
  <c r="AY326" i="7"/>
  <c r="AY274" i="7"/>
  <c r="AY335" i="7"/>
  <c r="AY122" i="7"/>
  <c r="AY115" i="7"/>
  <c r="AY94" i="7"/>
  <c r="AY302" i="7"/>
  <c r="AY290" i="7"/>
  <c r="AY342" i="7"/>
  <c r="AY310" i="7"/>
  <c r="AY128" i="7"/>
  <c r="AY341" i="7"/>
  <c r="AY340" i="7"/>
  <c r="AY328" i="7"/>
  <c r="AY89" i="7"/>
  <c r="AY974" i="7"/>
  <c r="AY1003" i="7"/>
  <c r="AY793" i="7"/>
  <c r="AY739" i="7"/>
  <c r="AX1010" i="7"/>
  <c r="AY823" i="7"/>
  <c r="AY1025" i="7"/>
  <c r="AY745" i="7"/>
  <c r="AY702" i="7"/>
  <c r="AY830" i="7"/>
  <c r="AY631" i="7"/>
  <c r="AY859" i="7"/>
  <c r="AY895" i="7"/>
  <c r="AY595" i="7"/>
  <c r="AY757" i="7"/>
  <c r="AX938" i="7"/>
  <c r="AY787" i="7"/>
  <c r="AY734" i="7"/>
  <c r="AX967" i="7"/>
  <c r="AY917" i="7"/>
  <c r="AY838" i="7"/>
  <c r="AY659" i="7"/>
  <c r="AX952" i="7"/>
  <c r="AX987" i="7"/>
  <c r="AY1030" i="7"/>
  <c r="AX1015" i="7"/>
  <c r="AY957" i="7"/>
  <c r="AX1028" i="7"/>
  <c r="AX992" i="7"/>
  <c r="AY856" i="7"/>
  <c r="AY783" i="7"/>
  <c r="AY646" i="7"/>
  <c r="AY1013" i="7"/>
  <c r="AY977" i="7"/>
  <c r="AX962" i="7"/>
  <c r="AY919" i="7"/>
  <c r="AY861" i="7"/>
  <c r="AX947" i="7"/>
  <c r="AY896" i="7"/>
  <c r="AY606" i="7"/>
  <c r="AY591" i="7"/>
  <c r="AX975" i="7"/>
  <c r="AY669" i="7"/>
  <c r="AY231" i="7"/>
  <c r="AY91" i="7"/>
  <c r="AQ29" i="7"/>
  <c r="AY210" i="7"/>
  <c r="AY154" i="7"/>
  <c r="AY131" i="7"/>
  <c r="AY123" i="7"/>
  <c r="AY116" i="7"/>
  <c r="AY82" i="7"/>
  <c r="AY136" i="7"/>
  <c r="AY344" i="7"/>
  <c r="AY273" i="7"/>
  <c r="AY152" i="7"/>
  <c r="AY158" i="7"/>
  <c r="AY135" i="7"/>
  <c r="AY336" i="7"/>
  <c r="AY234" i="7"/>
  <c r="AY151" i="7"/>
  <c r="AY121" i="7"/>
  <c r="AY262" i="7"/>
  <c r="AY162" i="7"/>
  <c r="AY223" i="7"/>
  <c r="AY270" i="7"/>
  <c r="AY252" i="7"/>
  <c r="AY141" i="7"/>
  <c r="AY133" i="7"/>
  <c r="AY533" i="7"/>
  <c r="AY480" i="7"/>
  <c r="AY511" i="7"/>
  <c r="AY531" i="7"/>
  <c r="AY487" i="7"/>
  <c r="AY486" i="7"/>
  <c r="AY514" i="7"/>
  <c r="AS537" i="7"/>
  <c r="AR537" i="7" s="1"/>
  <c r="A973" i="8"/>
  <c r="A742" i="8"/>
  <c r="A790" i="8"/>
  <c r="A838" i="8"/>
  <c r="A886" i="8"/>
  <c r="A934" i="8"/>
  <c r="A982" i="8"/>
  <c r="A1030" i="8"/>
  <c r="A841" i="8"/>
  <c r="A1033" i="8"/>
  <c r="A891" i="8"/>
  <c r="A756" i="8"/>
  <c r="A804" i="8"/>
  <c r="A852" i="8"/>
  <c r="A900" i="8"/>
  <c r="A948" i="8"/>
  <c r="A996" i="8"/>
  <c r="D4" i="8"/>
  <c r="A781" i="8"/>
  <c r="A853" i="8"/>
  <c r="A925" i="8"/>
  <c r="A759" i="8"/>
  <c r="A795" i="8"/>
  <c r="D7" i="8"/>
  <c r="A1022" i="8"/>
  <c r="A913" i="8"/>
  <c r="A963" i="8"/>
  <c r="A744" i="8"/>
  <c r="A792" i="8"/>
  <c r="A840" i="8"/>
  <c r="A888" i="8"/>
  <c r="A936" i="8"/>
  <c r="A984" i="8"/>
  <c r="A1032" i="8"/>
  <c r="A778" i="8"/>
  <c r="A826" i="8"/>
  <c r="A874" i="8"/>
  <c r="A922" i="8"/>
  <c r="A970" i="8"/>
  <c r="A1018" i="8"/>
  <c r="AY403" i="7"/>
  <c r="AY357" i="7"/>
  <c r="AY350" i="7"/>
  <c r="AY355" i="7"/>
  <c r="AY400" i="7"/>
  <c r="AY391" i="7"/>
  <c r="AY399" i="7"/>
  <c r="AY359" i="7"/>
  <c r="AY466" i="7"/>
  <c r="AQ33" i="7"/>
  <c r="AY417" i="7"/>
  <c r="AY423" i="7"/>
  <c r="AY408" i="7"/>
  <c r="AG270" i="8"/>
  <c r="AF270" i="8" s="1"/>
  <c r="AY544" i="7"/>
  <c r="AX960" i="7"/>
  <c r="AG198" i="8"/>
  <c r="T32" i="7"/>
  <c r="AE29" i="8"/>
  <c r="AE33" i="8" s="1"/>
  <c r="U32" i="7"/>
  <c r="AY194" i="7"/>
  <c r="AY188" i="7"/>
  <c r="AY193" i="7"/>
  <c r="AY192" i="7"/>
  <c r="AY176" i="7"/>
  <c r="AY191" i="7"/>
  <c r="AY167" i="7"/>
  <c r="AY195" i="7"/>
  <c r="V32" i="7"/>
  <c r="AH32" i="7"/>
  <c r="AF53" i="8"/>
  <c r="AS57" i="7"/>
  <c r="AR57" i="7" s="1"/>
  <c r="AS56" i="7"/>
  <c r="AS64" i="7"/>
  <c r="AR64" i="7" s="1"/>
  <c r="S32" i="7"/>
  <c r="B177" i="7" l="1"/>
  <c r="AU177" i="7"/>
  <c r="B50" i="7"/>
  <c r="AU50" i="7"/>
  <c r="B52" i="7"/>
  <c r="AU52" i="7"/>
  <c r="B543" i="7"/>
  <c r="AU543" i="7"/>
  <c r="B279" i="7"/>
  <c r="AU279" i="7"/>
  <c r="B81" i="7"/>
  <c r="AU81" i="7"/>
  <c r="B324" i="7"/>
  <c r="AU324" i="7"/>
  <c r="B214" i="7"/>
  <c r="AU214" i="7"/>
  <c r="B554" i="7"/>
  <c r="AU554" i="7"/>
  <c r="B209" i="7"/>
  <c r="AU209" i="7"/>
  <c r="AY209" i="7" s="1"/>
  <c r="B238" i="7"/>
  <c r="AU238" i="7"/>
  <c r="B62" i="7"/>
  <c r="AU62" i="7"/>
  <c r="B410" i="7"/>
  <c r="AU410" i="7"/>
  <c r="B45" i="7"/>
  <c r="AU45" i="7"/>
  <c r="B189" i="7"/>
  <c r="AU189" i="7"/>
  <c r="B204" i="7"/>
  <c r="AU204" i="7"/>
  <c r="B547" i="7"/>
  <c r="AU547" i="7"/>
  <c r="B198" i="7"/>
  <c r="AU198" i="7"/>
  <c r="B322" i="7"/>
  <c r="AU322" i="7"/>
  <c r="B227" i="7"/>
  <c r="AU227" i="7"/>
  <c r="B515" i="7"/>
  <c r="AU515" i="7"/>
  <c r="B108" i="7"/>
  <c r="AU108" i="7"/>
  <c r="B396" i="7"/>
  <c r="AU396" i="7"/>
  <c r="B289" i="7"/>
  <c r="AU289" i="7"/>
  <c r="B433" i="7"/>
  <c r="AU433" i="7"/>
  <c r="B63" i="7"/>
  <c r="AU63" i="7"/>
  <c r="B206" i="7"/>
  <c r="AU206" i="7"/>
  <c r="B494" i="7"/>
  <c r="AU494" i="7"/>
  <c r="B267" i="7"/>
  <c r="AU267" i="7"/>
  <c r="B53" i="7"/>
  <c r="AU53" i="7"/>
  <c r="B484" i="7"/>
  <c r="AU484" i="7"/>
  <c r="B125" i="7"/>
  <c r="AU125" i="7"/>
  <c r="B269" i="7"/>
  <c r="AU269" i="7"/>
  <c r="AY269" i="7" s="1"/>
  <c r="B413" i="7"/>
  <c r="AU413" i="7"/>
  <c r="AY413" i="7" s="1"/>
  <c r="B55" i="7"/>
  <c r="AU55" i="7"/>
  <c r="B271" i="7"/>
  <c r="AU271" i="7"/>
  <c r="B488" i="7"/>
  <c r="AU488" i="7"/>
  <c r="B129" i="7"/>
  <c r="AU129" i="7"/>
  <c r="B478" i="7"/>
  <c r="AU478" i="7"/>
  <c r="B95" i="7"/>
  <c r="AU95" i="7"/>
  <c r="AY95" i="7" s="1"/>
  <c r="B239" i="7"/>
  <c r="AU239" i="7"/>
  <c r="B383" i="7"/>
  <c r="AU383" i="7"/>
  <c r="B527" i="7"/>
  <c r="AU527" i="7"/>
  <c r="B264" i="7"/>
  <c r="AU264" i="7"/>
  <c r="B556" i="7"/>
  <c r="AU556" i="7"/>
  <c r="B301" i="7"/>
  <c r="AU301" i="7"/>
  <c r="B445" i="7"/>
  <c r="AU445" i="7"/>
  <c r="AY445" i="7" s="1"/>
  <c r="B218" i="7"/>
  <c r="AU218" i="7"/>
  <c r="B506" i="7"/>
  <c r="AU506" i="7"/>
  <c r="B65" i="7"/>
  <c r="AU65" i="7"/>
  <c r="B208" i="7"/>
  <c r="AU208" i="7"/>
  <c r="B496" i="7"/>
  <c r="AU496" i="7"/>
  <c r="AY496" i="7" s="1"/>
  <c r="B137" i="7"/>
  <c r="AU137" i="7"/>
  <c r="B425" i="7"/>
  <c r="AU425" i="7"/>
  <c r="B67" i="7"/>
  <c r="AU67" i="7"/>
  <c r="B139" i="7"/>
  <c r="AU139" i="7"/>
  <c r="B283" i="7"/>
  <c r="AU283" i="7"/>
  <c r="B427" i="7"/>
  <c r="AU427" i="7"/>
  <c r="AY427" i="7" s="1"/>
  <c r="B69" i="7"/>
  <c r="AU69" i="7"/>
  <c r="B212" i="7"/>
  <c r="AU212" i="7"/>
  <c r="B356" i="7"/>
  <c r="AU356" i="7"/>
  <c r="B285" i="7"/>
  <c r="AU285" i="7"/>
  <c r="B429" i="7"/>
  <c r="AU429" i="7"/>
  <c r="B48" i="7"/>
  <c r="AU48" i="7"/>
  <c r="B59" i="7"/>
  <c r="AU59" i="7"/>
  <c r="B202" i="7"/>
  <c r="AU202" i="7"/>
  <c r="B346" i="7"/>
  <c r="AU346" i="7"/>
  <c r="B107" i="7"/>
  <c r="AU107" i="7"/>
  <c r="B251" i="7"/>
  <c r="AU251" i="7"/>
  <c r="B395" i="7"/>
  <c r="AU395" i="7"/>
  <c r="B539" i="7"/>
  <c r="AU539" i="7"/>
  <c r="AU132" i="7"/>
  <c r="AY132" i="7" s="1"/>
  <c r="B420" i="7"/>
  <c r="AU420" i="7"/>
  <c r="AY420" i="7" s="1"/>
  <c r="B35" i="7"/>
  <c r="AU35" i="7"/>
  <c r="B169" i="7"/>
  <c r="AU169" i="7"/>
  <c r="AY169" i="7" s="1"/>
  <c r="B313" i="7"/>
  <c r="AU313" i="7"/>
  <c r="B86" i="7"/>
  <c r="AU86" i="7"/>
  <c r="B230" i="7"/>
  <c r="AU230" i="7"/>
  <c r="B374" i="7"/>
  <c r="AU374" i="7"/>
  <c r="B518" i="7"/>
  <c r="AU518" i="7"/>
  <c r="B147" i="7"/>
  <c r="AU147" i="7"/>
  <c r="B435" i="7"/>
  <c r="AU435" i="7"/>
  <c r="B77" i="7"/>
  <c r="AU77" i="7"/>
  <c r="AY77" i="7" s="1"/>
  <c r="B220" i="7"/>
  <c r="AU220" i="7"/>
  <c r="B508" i="7"/>
  <c r="AU508" i="7"/>
  <c r="B293" i="7"/>
  <c r="AU293" i="7"/>
  <c r="B79" i="7"/>
  <c r="AU79" i="7"/>
  <c r="B222" i="7"/>
  <c r="AU222" i="7"/>
  <c r="B366" i="7"/>
  <c r="AU366" i="7"/>
  <c r="B439" i="7"/>
  <c r="AU439" i="7"/>
  <c r="B224" i="7"/>
  <c r="AU224" i="7"/>
  <c r="B512" i="7"/>
  <c r="AU512" i="7"/>
  <c r="B153" i="7"/>
  <c r="AU153" i="7"/>
  <c r="B297" i="7"/>
  <c r="AU297" i="7"/>
  <c r="AY297" i="7" s="1"/>
  <c r="B441" i="7"/>
  <c r="AU441" i="7"/>
  <c r="AY441" i="7" s="1"/>
  <c r="B263" i="7"/>
  <c r="AU263" i="7"/>
  <c r="B288" i="7"/>
  <c r="AU288" i="7"/>
  <c r="B432" i="7"/>
  <c r="AU432" i="7"/>
  <c r="B38" i="7"/>
  <c r="AU38" i="7"/>
  <c r="B181" i="7"/>
  <c r="AU181" i="7"/>
  <c r="B469" i="7"/>
  <c r="AU469" i="7"/>
  <c r="B98" i="7"/>
  <c r="AU98" i="7"/>
  <c r="B242" i="7"/>
  <c r="AU242" i="7"/>
  <c r="B530" i="7"/>
  <c r="AU530" i="7"/>
  <c r="B159" i="7"/>
  <c r="AU159" i="7"/>
  <c r="AY159" i="7" s="1"/>
  <c r="B303" i="7"/>
  <c r="AU303" i="7"/>
  <c r="B447" i="7"/>
  <c r="AU447" i="7"/>
  <c r="AY447" i="7" s="1"/>
  <c r="B376" i="7"/>
  <c r="AU376" i="7"/>
  <c r="B520" i="7"/>
  <c r="AU520" i="7"/>
  <c r="B305" i="7"/>
  <c r="AU305" i="7"/>
  <c r="B90" i="7"/>
  <c r="AU90" i="7"/>
  <c r="B378" i="7"/>
  <c r="AU378" i="7"/>
  <c r="AY378" i="7" s="1"/>
  <c r="B522" i="7"/>
  <c r="AU522" i="7"/>
  <c r="AY522" i="7" s="1"/>
  <c r="B307" i="7"/>
  <c r="AU307" i="7"/>
  <c r="B451" i="7"/>
  <c r="AU451" i="7"/>
  <c r="B236" i="7"/>
  <c r="AU236" i="7"/>
  <c r="B380" i="7"/>
  <c r="AU380" i="7"/>
  <c r="B165" i="7"/>
  <c r="AU165" i="7"/>
  <c r="B453" i="7"/>
  <c r="AU453" i="7"/>
  <c r="AY453" i="7" s="1"/>
  <c r="B300" i="7"/>
  <c r="AU300" i="7"/>
  <c r="B337" i="7"/>
  <c r="AU337" i="7"/>
  <c r="B481" i="7"/>
  <c r="AU481" i="7"/>
  <c r="B110" i="7"/>
  <c r="AU110" i="7"/>
  <c r="B254" i="7"/>
  <c r="AU254" i="7"/>
  <c r="B398" i="7"/>
  <c r="AU398" i="7"/>
  <c r="B570" i="7"/>
  <c r="AU570" i="7"/>
  <c r="B171" i="7"/>
  <c r="AU171" i="7"/>
  <c r="B315" i="7"/>
  <c r="AU315" i="7"/>
  <c r="B459" i="7"/>
  <c r="AU459" i="7"/>
  <c r="B100" i="7"/>
  <c r="AU100" i="7"/>
  <c r="B244" i="7"/>
  <c r="AU244" i="7"/>
  <c r="B388" i="7"/>
  <c r="AU388" i="7"/>
  <c r="B173" i="7"/>
  <c r="AU173" i="7"/>
  <c r="B317" i="7"/>
  <c r="AU317" i="7"/>
  <c r="AY317" i="7" s="1"/>
  <c r="B461" i="7"/>
  <c r="AU461" i="7"/>
  <c r="AY461" i="7" s="1"/>
  <c r="B102" i="7"/>
  <c r="AU102" i="7"/>
  <c r="B390" i="7"/>
  <c r="AU390" i="7"/>
  <c r="B319" i="7"/>
  <c r="AU319" i="7"/>
  <c r="B463" i="7"/>
  <c r="AU463" i="7"/>
  <c r="B104" i="7"/>
  <c r="AU104" i="7"/>
  <c r="B248" i="7"/>
  <c r="AU248" i="7"/>
  <c r="AY248" i="7" s="1"/>
  <c r="B392" i="7"/>
  <c r="AU392" i="7"/>
  <c r="B321" i="7"/>
  <c r="AU321" i="7"/>
  <c r="AY321" i="7" s="1"/>
  <c r="B465" i="7"/>
  <c r="AU465" i="7"/>
  <c r="B349" i="7"/>
  <c r="AU349" i="7"/>
  <c r="B256" i="7"/>
  <c r="AU256" i="7"/>
  <c r="B329" i="7"/>
  <c r="AU329" i="7"/>
  <c r="AY329" i="7" s="1"/>
  <c r="B473" i="7"/>
  <c r="AU473" i="7"/>
  <c r="B114" i="7"/>
  <c r="AU114" i="7"/>
  <c r="B402" i="7"/>
  <c r="AU402" i="7"/>
  <c r="B44" i="7"/>
  <c r="AU44" i="7"/>
  <c r="B187" i="7"/>
  <c r="AU187" i="7"/>
  <c r="B331" i="7"/>
  <c r="AU331" i="7"/>
  <c r="AY331" i="7" s="1"/>
  <c r="B475" i="7"/>
  <c r="AU475" i="7"/>
  <c r="B46" i="7"/>
  <c r="AU46" i="7"/>
  <c r="AY46" i="7" s="1"/>
  <c r="B333" i="7"/>
  <c r="AU333" i="7"/>
  <c r="B477" i="7"/>
  <c r="AU477" i="7"/>
  <c r="B505" i="7"/>
  <c r="AU505" i="7"/>
  <c r="B197" i="7"/>
  <c r="AU197" i="7"/>
  <c r="B485" i="7"/>
  <c r="AU485" i="7"/>
  <c r="B416" i="7"/>
  <c r="AU416" i="7"/>
  <c r="AY416" i="7" s="1"/>
  <c r="B58" i="7"/>
  <c r="AU58" i="7"/>
  <c r="B201" i="7"/>
  <c r="AU201" i="7"/>
  <c r="B345" i="7"/>
  <c r="AU345" i="7"/>
  <c r="B489" i="7"/>
  <c r="AU489" i="7"/>
  <c r="B213" i="7"/>
  <c r="AU213" i="7"/>
  <c r="B426" i="7"/>
  <c r="AU426" i="7"/>
  <c r="AY426" i="7" s="1"/>
  <c r="B549" i="7"/>
  <c r="AU549" i="7"/>
  <c r="B68" i="7"/>
  <c r="AU68" i="7"/>
  <c r="B541" i="7"/>
  <c r="AU541" i="7"/>
  <c r="AU567" i="7"/>
  <c r="AY567" i="7" s="1"/>
  <c r="B80" i="7"/>
  <c r="AU80" i="7"/>
  <c r="AY80" i="7" s="1"/>
  <c r="B563" i="7"/>
  <c r="AU563" i="7"/>
  <c r="B370" i="7"/>
  <c r="AU370" i="7"/>
  <c r="B275" i="7"/>
  <c r="AU275" i="7"/>
  <c r="B444" i="7"/>
  <c r="AU444" i="7"/>
  <c r="B127" i="7"/>
  <c r="AU127" i="7"/>
  <c r="B287" i="7"/>
  <c r="AU287" i="7"/>
  <c r="AY287" i="7" s="1"/>
  <c r="B168" i="7"/>
  <c r="AU168" i="7"/>
  <c r="AY168" i="7" s="1"/>
  <c r="B493" i="7"/>
  <c r="AU493" i="7"/>
  <c r="B299" i="7"/>
  <c r="AU299" i="7"/>
  <c r="B468" i="7"/>
  <c r="AU468" i="7"/>
  <c r="B361" i="7"/>
  <c r="AU361" i="7"/>
  <c r="AY361" i="7" s="1"/>
  <c r="B422" i="7"/>
  <c r="AU422" i="7"/>
  <c r="AY422" i="7" s="1"/>
  <c r="B268" i="7"/>
  <c r="AU268" i="7"/>
  <c r="B412" i="7"/>
  <c r="AU412" i="7"/>
  <c r="B126" i="7"/>
  <c r="AU126" i="7"/>
  <c r="B499" i="7"/>
  <c r="AU499" i="7"/>
  <c r="AY499" i="7" s="1"/>
  <c r="B170" i="7"/>
  <c r="AU170" i="7"/>
  <c r="B572" i="7"/>
  <c r="AU572" i="7"/>
  <c r="B118" i="7"/>
  <c r="AU118" i="7"/>
  <c r="B406" i="7"/>
  <c r="AU406" i="7"/>
  <c r="B455" i="7"/>
  <c r="AU455" i="7"/>
  <c r="B37" i="7"/>
  <c r="AU37" i="7"/>
  <c r="B85" i="7"/>
  <c r="AU85" i="7"/>
  <c r="AY85" i="7" s="1"/>
  <c r="B229" i="7"/>
  <c r="AU229" i="7"/>
  <c r="AY229" i="7" s="1"/>
  <c r="B373" i="7"/>
  <c r="AU373" i="7"/>
  <c r="B517" i="7"/>
  <c r="AU517" i="7"/>
  <c r="B146" i="7"/>
  <c r="AU146" i="7"/>
  <c r="B434" i="7"/>
  <c r="AU434" i="7"/>
  <c r="B351" i="7"/>
  <c r="AU351" i="7"/>
  <c r="B495" i="7"/>
  <c r="AU495" i="7"/>
  <c r="B280" i="7"/>
  <c r="AU280" i="7"/>
  <c r="B424" i="7"/>
  <c r="AU424" i="7"/>
  <c r="B497" i="7"/>
  <c r="AU497" i="7"/>
  <c r="B138" i="7"/>
  <c r="AU138" i="7"/>
  <c r="B282" i="7"/>
  <c r="AU282" i="7"/>
  <c r="AY282" i="7" s="1"/>
  <c r="B211" i="7"/>
  <c r="AU211" i="7"/>
  <c r="B140" i="7"/>
  <c r="AU140" i="7"/>
  <c r="AY140" i="7" s="1"/>
  <c r="B284" i="7"/>
  <c r="AU284" i="7"/>
  <c r="B428" i="7"/>
  <c r="AU428" i="7"/>
  <c r="B70" i="7"/>
  <c r="AU70" i="7"/>
  <c r="B101" i="7"/>
  <c r="AU101" i="7"/>
  <c r="B382" i="7"/>
  <c r="AU382" i="7"/>
  <c r="B312" i="7"/>
  <c r="AU312" i="7"/>
  <c r="B471" i="7"/>
  <c r="AU471" i="7"/>
  <c r="AY471" i="7" s="1"/>
  <c r="B553" i="7"/>
  <c r="AU553" i="7"/>
  <c r="B545" i="7"/>
  <c r="AU545" i="7"/>
  <c r="B36" i="7"/>
  <c r="AU36" i="7"/>
  <c r="AY36" i="7" s="1"/>
  <c r="B323" i="7"/>
  <c r="AU323" i="7"/>
  <c r="B467" i="7"/>
  <c r="AU467" i="7"/>
  <c r="AY467" i="7" s="1"/>
  <c r="B49" i="7"/>
  <c r="AU49" i="7"/>
  <c r="B492" i="7"/>
  <c r="AU492" i="7"/>
  <c r="B97" i="7"/>
  <c r="AU97" i="7"/>
  <c r="B241" i="7"/>
  <c r="AU241" i="7"/>
  <c r="B529" i="7"/>
  <c r="AU529" i="7"/>
  <c r="AY529" i="7" s="1"/>
  <c r="B446" i="7"/>
  <c r="AU446" i="7"/>
  <c r="B76" i="7"/>
  <c r="AU76" i="7"/>
  <c r="B219" i="7"/>
  <c r="AU219" i="7"/>
  <c r="B363" i="7"/>
  <c r="AU363" i="7"/>
  <c r="B507" i="7"/>
  <c r="AU507" i="7"/>
  <c r="AY507" i="7" s="1"/>
  <c r="B148" i="7"/>
  <c r="AU148" i="7"/>
  <c r="AY148" i="7" s="1"/>
  <c r="B292" i="7"/>
  <c r="AU292" i="7"/>
  <c r="B436" i="7"/>
  <c r="AU436" i="7"/>
  <c r="B221" i="7"/>
  <c r="AU221" i="7"/>
  <c r="B509" i="7"/>
  <c r="AU509" i="7"/>
  <c r="B150" i="7"/>
  <c r="AU150" i="7"/>
  <c r="B294" i="7"/>
  <c r="AU294" i="7"/>
  <c r="B438" i="7"/>
  <c r="AU438" i="7"/>
  <c r="AY438" i="7" s="1"/>
  <c r="B367" i="7"/>
  <c r="AU367" i="7"/>
  <c r="B296" i="7"/>
  <c r="AU296" i="7"/>
  <c r="B440" i="7"/>
  <c r="AU440" i="7"/>
  <c r="B225" i="7"/>
  <c r="AU225" i="7"/>
  <c r="AY225" i="7" s="1"/>
  <c r="B369" i="7"/>
  <c r="AU369" i="7"/>
  <c r="AY369" i="7" s="1"/>
  <c r="B513" i="7"/>
  <c r="AU513" i="7"/>
  <c r="B200" i="7"/>
  <c r="AU200" i="7"/>
  <c r="B163" i="7"/>
  <c r="AU163" i="7"/>
  <c r="B39" i="7"/>
  <c r="AU39" i="7"/>
  <c r="B250" i="7"/>
  <c r="AU250" i="7"/>
  <c r="AY250" i="7" s="1"/>
  <c r="B74" i="7"/>
  <c r="AU74" i="7"/>
  <c r="AY74" i="7" s="1"/>
  <c r="B278" i="7"/>
  <c r="AU278" i="7"/>
  <c r="B124" i="7"/>
  <c r="AU124" i="7"/>
  <c r="B54" i="7"/>
  <c r="AU54" i="7"/>
  <c r="B557" i="7"/>
  <c r="AU557" i="7"/>
  <c r="B286" i="7"/>
  <c r="AU286" i="7"/>
  <c r="B430" i="7"/>
  <c r="AU430" i="7"/>
  <c r="AY430" i="7" s="1"/>
  <c r="B479" i="7"/>
  <c r="AU479" i="7"/>
  <c r="B216" i="7"/>
  <c r="AU216" i="7"/>
  <c r="B360" i="7"/>
  <c r="AU360" i="7"/>
  <c r="B504" i="7"/>
  <c r="AU504" i="7"/>
  <c r="B109" i="7"/>
  <c r="AU109" i="7"/>
  <c r="AY109" i="7" s="1"/>
  <c r="B397" i="7"/>
  <c r="AU397" i="7"/>
  <c r="AY397" i="7" s="1"/>
  <c r="B314" i="7"/>
  <c r="AU314" i="7"/>
  <c r="AY314" i="7" s="1"/>
  <c r="B458" i="7"/>
  <c r="AU458" i="7"/>
  <c r="B87" i="7"/>
  <c r="AU87" i="7"/>
  <c r="B375" i="7"/>
  <c r="AU375" i="7"/>
  <c r="B519" i="7"/>
  <c r="AU519" i="7"/>
  <c r="AY519" i="7" s="1"/>
  <c r="B160" i="7"/>
  <c r="AU160" i="7"/>
  <c r="AY160" i="7" s="1"/>
  <c r="B304" i="7"/>
  <c r="AU304" i="7"/>
  <c r="B233" i="7"/>
  <c r="AU233" i="7"/>
  <c r="B377" i="7"/>
  <c r="AU377" i="7"/>
  <c r="B521" i="7"/>
  <c r="AU521" i="7"/>
  <c r="B306" i="7"/>
  <c r="AU306" i="7"/>
  <c r="AY306" i="7" s="1"/>
  <c r="B450" i="7"/>
  <c r="AU450" i="7"/>
  <c r="B235" i="7"/>
  <c r="AU235" i="7"/>
  <c r="B379" i="7"/>
  <c r="AU379" i="7"/>
  <c r="B164" i="7"/>
  <c r="AU164" i="7"/>
  <c r="B308" i="7"/>
  <c r="AU308" i="7"/>
  <c r="B452" i="7"/>
  <c r="AU452" i="7"/>
  <c r="AY452" i="7" s="1"/>
  <c r="B237" i="7"/>
  <c r="AU237" i="7"/>
  <c r="AY237" i="7" s="1"/>
  <c r="B381" i="7"/>
  <c r="AU381" i="7"/>
  <c r="B525" i="7"/>
  <c r="AU525" i="7"/>
  <c r="B559" i="7"/>
  <c r="AU559" i="7"/>
  <c r="B571" i="7"/>
  <c r="AU571" i="7"/>
  <c r="B491" i="7"/>
  <c r="AU491" i="7"/>
  <c r="AY491" i="7" s="1"/>
  <c r="B226" i="7"/>
  <c r="AU226" i="7"/>
  <c r="AY226" i="7" s="1"/>
  <c r="B456" i="7"/>
  <c r="AU456" i="7"/>
  <c r="AY456" i="7" s="1"/>
  <c r="B40" i="7"/>
  <c r="AU40" i="7"/>
  <c r="B443" i="7"/>
  <c r="AU443" i="7"/>
  <c r="B217" i="7"/>
  <c r="AU217" i="7"/>
  <c r="B61" i="7"/>
  <c r="AU61" i="7"/>
  <c r="AY61" i="7" s="1"/>
  <c r="B581" i="7"/>
  <c r="AU581" i="7"/>
  <c r="B184" i="7"/>
  <c r="AU184" i="7"/>
  <c r="AY184" i="7" s="1"/>
  <c r="B298" i="7"/>
  <c r="AU298" i="7"/>
  <c r="B442" i="7"/>
  <c r="AU442" i="7"/>
  <c r="B60" i="7"/>
  <c r="AU60" i="7"/>
  <c r="B347" i="7"/>
  <c r="AU347" i="7"/>
  <c r="B228" i="7"/>
  <c r="AU228" i="7"/>
  <c r="B372" i="7"/>
  <c r="AU372" i="7"/>
  <c r="AY372" i="7" s="1"/>
  <c r="B516" i="7"/>
  <c r="AU516" i="7"/>
  <c r="B265" i="7"/>
  <c r="AU265" i="7"/>
  <c r="B409" i="7"/>
  <c r="AU409" i="7"/>
  <c r="B182" i="7"/>
  <c r="AU182" i="7"/>
  <c r="B470" i="7"/>
  <c r="AU470" i="7"/>
  <c r="AY470" i="7" s="1"/>
  <c r="B99" i="7"/>
  <c r="AU99" i="7"/>
  <c r="B243" i="7"/>
  <c r="AU243" i="7"/>
  <c r="B172" i="7"/>
  <c r="AU172" i="7"/>
  <c r="B316" i="7"/>
  <c r="AU316" i="7"/>
  <c r="AY316" i="7" s="1"/>
  <c r="B460" i="7"/>
  <c r="AU460" i="7"/>
  <c r="B245" i="7"/>
  <c r="AU245" i="7"/>
  <c r="B389" i="7"/>
  <c r="AU389" i="7"/>
  <c r="B174" i="7"/>
  <c r="AU174" i="7"/>
  <c r="B318" i="7"/>
  <c r="AU318" i="7"/>
  <c r="B462" i="7"/>
  <c r="AU462" i="7"/>
  <c r="B103" i="7"/>
  <c r="AU103" i="7"/>
  <c r="B535" i="7"/>
  <c r="AU535" i="7"/>
  <c r="B320" i="7"/>
  <c r="AU320" i="7"/>
  <c r="B464" i="7"/>
  <c r="AU464" i="7"/>
  <c r="B249" i="7"/>
  <c r="AU249" i="7"/>
  <c r="B393" i="7"/>
  <c r="AU393" i="7"/>
  <c r="B537" i="7"/>
  <c r="AU537" i="7"/>
  <c r="B501" i="7"/>
  <c r="AU501" i="7"/>
  <c r="AY501" i="7" s="1"/>
  <c r="B348" i="7"/>
  <c r="AU348" i="7"/>
  <c r="AY348" i="7" s="1"/>
  <c r="B551" i="7"/>
  <c r="AU551" i="7"/>
  <c r="B561" i="7"/>
  <c r="AU561" i="7"/>
  <c r="B502" i="7"/>
  <c r="AU502" i="7"/>
  <c r="B555" i="7"/>
  <c r="AU555" i="7"/>
  <c r="AY555" i="7" s="1"/>
  <c r="B431" i="7"/>
  <c r="AU431" i="7"/>
  <c r="AY431" i="7" s="1"/>
  <c r="B205" i="7"/>
  <c r="AU205" i="7"/>
  <c r="AY205" i="7" s="1"/>
  <c r="B365" i="7"/>
  <c r="AU365" i="7"/>
  <c r="AY365" i="7" s="1"/>
  <c r="B538" i="7"/>
  <c r="AU538" i="7"/>
  <c r="B180" i="7"/>
  <c r="AU180" i="7"/>
  <c r="B483" i="7"/>
  <c r="AU483" i="7"/>
  <c r="B199" i="7"/>
  <c r="AU199" i="7"/>
  <c r="AY199" i="7" s="1"/>
  <c r="B73" i="7"/>
  <c r="AU73" i="7"/>
  <c r="AY73" i="7" s="1"/>
  <c r="B196" i="7"/>
  <c r="AU196" i="7"/>
  <c r="AY196" i="7" s="1"/>
  <c r="B166" i="7"/>
  <c r="AU166" i="7"/>
  <c r="B454" i="7"/>
  <c r="AU454" i="7"/>
  <c r="B215" i="7"/>
  <c r="AU215" i="7"/>
  <c r="AY215" i="7" s="1"/>
  <c r="B503" i="7"/>
  <c r="AU503" i="7"/>
  <c r="AY503" i="7" s="1"/>
  <c r="B96" i="7"/>
  <c r="AU96" i="7"/>
  <c r="B240" i="7"/>
  <c r="AU240" i="7"/>
  <c r="B384" i="7"/>
  <c r="AU384" i="7"/>
  <c r="B277" i="7"/>
  <c r="AU277" i="7"/>
  <c r="B51" i="7"/>
  <c r="AU51" i="7"/>
  <c r="B338" i="7"/>
  <c r="AU338" i="7"/>
  <c r="AY338" i="7" s="1"/>
  <c r="B482" i="7"/>
  <c r="AU482" i="7"/>
  <c r="B111" i="7"/>
  <c r="AU111" i="7"/>
  <c r="B255" i="7"/>
  <c r="AU255" i="7"/>
  <c r="B472" i="7"/>
  <c r="AU472" i="7"/>
  <c r="B113" i="7"/>
  <c r="AU113" i="7"/>
  <c r="B257" i="7"/>
  <c r="AU257" i="7"/>
  <c r="AY257" i="7" s="1"/>
  <c r="B401" i="7"/>
  <c r="AU401" i="7"/>
  <c r="B43" i="7"/>
  <c r="AU43" i="7"/>
  <c r="B186" i="7"/>
  <c r="AU186" i="7"/>
  <c r="B330" i="7"/>
  <c r="AU330" i="7"/>
  <c r="B474" i="7"/>
  <c r="AU474" i="7"/>
  <c r="B259" i="7"/>
  <c r="AU259" i="7"/>
  <c r="B332" i="7"/>
  <c r="AU332" i="7"/>
  <c r="B476" i="7"/>
  <c r="AU476" i="7"/>
  <c r="B117" i="7"/>
  <c r="AU117" i="7"/>
  <c r="B261" i="7"/>
  <c r="AU261" i="7"/>
  <c r="E78" i="7"/>
  <c r="AU78" i="7" s="1"/>
  <c r="E569" i="7"/>
  <c r="AU569" i="7" s="1"/>
  <c r="E71" i="7"/>
  <c r="AU71" i="7" s="1"/>
  <c r="E66" i="7"/>
  <c r="AU66" i="7" s="1"/>
  <c r="B583" i="7"/>
  <c r="AY585" i="7"/>
  <c r="B585" i="7"/>
  <c r="B584" i="7"/>
  <c r="AY204" i="7"/>
  <c r="B579" i="7"/>
  <c r="B580" i="7"/>
  <c r="AY324" i="7"/>
  <c r="B540" i="7"/>
  <c r="B145" i="7"/>
  <c r="B350" i="7"/>
  <c r="B340" i="7"/>
  <c r="B342" i="7"/>
  <c r="B344" i="7"/>
  <c r="B273" i="7"/>
  <c r="B417" i="7"/>
  <c r="B334" i="7"/>
  <c r="B75" i="7"/>
  <c r="B362" i="7"/>
  <c r="B423" i="7"/>
  <c r="B352" i="7"/>
  <c r="B210" i="7"/>
  <c r="B354" i="7"/>
  <c r="B141" i="7"/>
  <c r="B132" i="7"/>
  <c r="B276" i="7"/>
  <c r="B457" i="7"/>
  <c r="B364" i="7"/>
  <c r="B295" i="7"/>
  <c r="B358" i="7"/>
  <c r="B325" i="7"/>
  <c r="B232" i="7"/>
  <c r="B449" i="7"/>
  <c r="B309" i="7"/>
  <c r="B131" i="7"/>
  <c r="B193" i="7"/>
  <c r="B532" i="7"/>
  <c r="B246" i="7"/>
  <c r="B94" i="7"/>
  <c r="B266" i="7"/>
  <c r="B327" i="7"/>
  <c r="B185" i="7"/>
  <c r="B116" i="7"/>
  <c r="B106" i="7"/>
  <c r="B134" i="7"/>
  <c r="B339" i="7"/>
  <c r="B341" i="7"/>
  <c r="B343" i="7"/>
  <c r="B128" i="7"/>
  <c r="B262" i="7"/>
  <c r="B167" i="7"/>
  <c r="B311" i="7"/>
  <c r="B336" i="7"/>
  <c r="B480" i="7"/>
  <c r="B290" i="7"/>
  <c r="B207" i="7"/>
  <c r="B353" i="7"/>
  <c r="B355" i="7"/>
  <c r="B357" i="7"/>
  <c r="B274" i="7"/>
  <c r="B179" i="7"/>
  <c r="B385" i="7"/>
  <c r="B302" i="7"/>
  <c r="B335" i="7"/>
  <c r="B448" i="7"/>
  <c r="B89" i="7"/>
  <c r="B326" i="7"/>
  <c r="B387" i="7"/>
  <c r="B247" i="7"/>
  <c r="B105" i="7"/>
  <c r="B310" i="7"/>
  <c r="B359" i="7"/>
  <c r="B421" i="7"/>
  <c r="B194" i="7"/>
  <c r="B399" i="7"/>
  <c r="B41" i="7"/>
  <c r="B328" i="7"/>
  <c r="B115" i="7"/>
  <c r="AY170" i="7"/>
  <c r="AY39" i="7"/>
  <c r="AY189" i="7"/>
  <c r="AY177" i="7"/>
  <c r="AY93" i="7"/>
  <c r="AY200" i="7"/>
  <c r="AY676" i="7"/>
  <c r="AY930" i="7"/>
  <c r="AY540" i="7"/>
  <c r="AY556" i="7"/>
  <c r="AY876" i="7"/>
  <c r="AY68" i="7"/>
  <c r="AY45" i="7"/>
  <c r="AY279" i="7"/>
  <c r="AY198" i="7"/>
  <c r="AY564" i="7"/>
  <c r="AY683" i="7"/>
  <c r="AX1023" i="7"/>
  <c r="AX958" i="7"/>
  <c r="AY213" i="7"/>
  <c r="AY559" i="7"/>
  <c r="B576" i="7"/>
  <c r="AY578" i="7"/>
  <c r="B578" i="7"/>
  <c r="AY577" i="7"/>
  <c r="B577" i="7"/>
  <c r="AY575" i="7"/>
  <c r="B575" i="7"/>
  <c r="AY642" i="7"/>
  <c r="AX1014" i="7"/>
  <c r="AY828" i="7"/>
  <c r="AY924" i="7"/>
  <c r="AY738" i="7"/>
  <c r="AY954" i="7"/>
  <c r="AY691" i="7"/>
  <c r="AY663" i="7"/>
  <c r="AY546" i="7"/>
  <c r="AY842" i="7"/>
  <c r="AY831" i="7"/>
  <c r="AY580" i="7"/>
  <c r="AY868" i="7"/>
  <c r="AY662" i="7"/>
  <c r="AY860" i="7"/>
  <c r="AY778" i="7"/>
  <c r="AY916" i="7"/>
  <c r="AY627" i="7"/>
  <c r="AX971" i="7"/>
  <c r="AY971" i="7"/>
  <c r="AX1000" i="7"/>
  <c r="AY1000" i="7"/>
  <c r="AY880" i="7"/>
  <c r="AY925" i="7"/>
  <c r="AY724" i="7"/>
  <c r="AY852" i="7"/>
  <c r="AY626" i="7"/>
  <c r="AY1022" i="7"/>
  <c r="AX1022" i="7"/>
  <c r="AY843" i="7"/>
  <c r="AY808" i="7"/>
  <c r="AY869" i="7"/>
  <c r="AY913" i="7"/>
  <c r="AX946" i="7"/>
  <c r="AY946" i="7"/>
  <c r="AY801" i="7"/>
  <c r="AY771" i="7"/>
  <c r="AY966" i="7"/>
  <c r="AY582" i="7"/>
  <c r="AY545" i="7"/>
  <c r="AY726" i="7"/>
  <c r="AY1029" i="7"/>
  <c r="AX1029" i="7"/>
  <c r="AY664" i="7"/>
  <c r="AY906" i="7"/>
  <c r="AY776" i="7"/>
  <c r="AY648" i="7"/>
  <c r="AX950" i="7"/>
  <c r="AY950" i="7"/>
  <c r="AY807" i="7"/>
  <c r="AY893" i="7"/>
  <c r="AY872" i="7"/>
  <c r="AY884" i="7"/>
  <c r="AY677" i="7"/>
  <c r="AY976" i="7"/>
  <c r="AX976" i="7"/>
  <c r="AY613" i="7"/>
  <c r="AY1021" i="7"/>
  <c r="AX1021" i="7"/>
  <c r="AY703" i="7"/>
  <c r="AY584" i="7"/>
  <c r="AY959" i="7"/>
  <c r="AX959" i="7"/>
  <c r="AY596" i="7"/>
  <c r="AX956" i="7"/>
  <c r="AY956" i="7"/>
  <c r="AY731" i="7"/>
  <c r="AY806" i="7"/>
  <c r="AY725" i="7"/>
  <c r="AY979" i="7"/>
  <c r="AX979" i="7"/>
  <c r="AY682" i="7"/>
  <c r="AY867" i="7"/>
  <c r="AY928" i="7"/>
  <c r="AY593" i="7"/>
  <c r="AY583" i="7"/>
  <c r="AY871" i="7"/>
  <c r="AY781" i="7"/>
  <c r="AY604" i="7"/>
  <c r="AY605" i="7"/>
  <c r="AY845" i="7"/>
  <c r="AX1017" i="7"/>
  <c r="AY1017" i="7"/>
  <c r="AY635" i="7"/>
  <c r="AY853" i="7"/>
  <c r="AY617" i="7"/>
  <c r="AY885" i="7"/>
  <c r="AX997" i="7"/>
  <c r="AY571" i="7"/>
  <c r="AY694" i="7"/>
  <c r="AX1020" i="7"/>
  <c r="AY1020" i="7"/>
  <c r="AY951" i="7"/>
  <c r="AX951" i="7"/>
  <c r="AY844" i="7"/>
  <c r="AX963" i="7"/>
  <c r="AY963" i="7"/>
  <c r="AY701" i="7"/>
  <c r="AY929" i="7"/>
  <c r="AY862" i="7"/>
  <c r="AY878" i="7"/>
  <c r="AY675" i="7"/>
  <c r="AX999" i="7"/>
  <c r="AY999" i="7"/>
  <c r="AY713" i="7"/>
  <c r="AY657" i="7"/>
  <c r="AY874" i="7"/>
  <c r="AY708" i="7"/>
  <c r="AY865" i="7"/>
  <c r="AY890" i="7"/>
  <c r="AY687" i="7"/>
  <c r="AY607" i="7"/>
  <c r="AY681" i="7"/>
  <c r="AX970" i="7"/>
  <c r="AY970" i="7"/>
  <c r="AY756" i="7"/>
  <c r="AY877" i="7"/>
  <c r="AY619" i="7"/>
  <c r="AY780" i="7"/>
  <c r="AY889" i="7"/>
  <c r="AY723" i="7"/>
  <c r="AX988" i="7"/>
  <c r="AY988" i="7"/>
  <c r="AX955" i="7"/>
  <c r="AY955" i="7"/>
  <c r="AY620" i="7"/>
  <c r="AY897" i="7"/>
  <c r="AY792" i="7"/>
  <c r="AY901" i="7"/>
  <c r="AY747" i="7"/>
  <c r="AY855" i="7"/>
  <c r="AY772" i="7"/>
  <c r="AY892" i="7"/>
  <c r="AY761" i="7"/>
  <c r="AY618" i="7"/>
  <c r="AY920" i="7"/>
  <c r="AY661" i="7"/>
  <c r="AX973" i="7"/>
  <c r="AY973" i="7"/>
  <c r="AY784" i="7"/>
  <c r="AY629" i="7"/>
  <c r="AY654" i="7"/>
  <c r="AY679" i="7"/>
  <c r="AY668" i="7"/>
  <c r="AY839" i="7"/>
  <c r="AY612" i="7"/>
  <c r="AY673" i="7"/>
  <c r="AX985" i="7"/>
  <c r="AY985" i="7"/>
  <c r="AY796" i="7"/>
  <c r="AY641" i="7"/>
  <c r="AX1012" i="7"/>
  <c r="AY1012" i="7"/>
  <c r="AY863" i="7"/>
  <c r="AY624" i="7"/>
  <c r="AY697" i="7"/>
  <c r="AY1009" i="7"/>
  <c r="AX1009" i="7"/>
  <c r="AY903" i="7"/>
  <c r="AX1024" i="7"/>
  <c r="AY1024" i="7"/>
  <c r="AY692" i="7"/>
  <c r="AY636" i="7"/>
  <c r="AY709" i="7"/>
  <c r="AY665" i="7"/>
  <c r="AY813" i="7"/>
  <c r="AX980" i="7"/>
  <c r="AY980" i="7"/>
  <c r="AY995" i="7"/>
  <c r="AX995" i="7"/>
  <c r="AX937" i="7"/>
  <c r="AY937" i="7"/>
  <c r="AY651" i="7"/>
  <c r="AY927" i="7"/>
  <c r="AX991" i="7"/>
  <c r="AY991" i="7"/>
  <c r="AY1016" i="7"/>
  <c r="AX1016" i="7"/>
  <c r="AY1007" i="7"/>
  <c r="AX1007" i="7"/>
  <c r="AY949" i="7"/>
  <c r="AX949" i="7"/>
  <c r="AX939" i="7"/>
  <c r="AY939" i="7"/>
  <c r="AY652" i="7"/>
  <c r="AY832" i="7"/>
  <c r="AX940" i="7"/>
  <c r="AY940" i="7"/>
  <c r="AY882" i="7"/>
  <c r="AY715" i="7"/>
  <c r="AY812" i="7"/>
  <c r="AY553" i="7"/>
  <c r="AY817" i="7"/>
  <c r="AY742" i="7"/>
  <c r="AY981" i="7"/>
  <c r="AX981" i="7"/>
  <c r="AY672" i="7"/>
  <c r="AY1001" i="7"/>
  <c r="AX1001" i="7"/>
  <c r="AY908" i="7"/>
  <c r="AY825" i="7"/>
  <c r="AY754" i="7"/>
  <c r="AY993" i="7"/>
  <c r="AX993" i="7"/>
  <c r="AY695" i="7"/>
  <c r="AY1006" i="7"/>
  <c r="AX1006" i="7"/>
  <c r="AY696" i="7"/>
  <c r="AY915" i="7"/>
  <c r="AY680" i="7"/>
  <c r="AY837" i="7"/>
  <c r="AY766" i="7"/>
  <c r="AX1005" i="7"/>
  <c r="AY1005" i="7"/>
  <c r="AY707" i="7"/>
  <c r="AX1018" i="7"/>
  <c r="AY1018" i="7"/>
  <c r="AY819" i="7"/>
  <c r="AY763" i="7"/>
  <c r="AY849" i="7"/>
  <c r="AY587" i="7"/>
  <c r="AY887" i="7"/>
  <c r="AY699" i="7"/>
  <c r="AY678" i="7"/>
  <c r="AY799" i="7"/>
  <c r="AY873" i="7"/>
  <c r="AY898" i="7"/>
  <c r="AY599" i="7"/>
  <c r="AY899" i="7"/>
  <c r="AY615" i="7"/>
  <c r="AX964" i="7"/>
  <c r="AY964" i="7"/>
  <c r="AY762" i="7"/>
  <c r="AY655" i="7"/>
  <c r="AY717" i="7"/>
  <c r="AY610" i="7"/>
  <c r="AY910" i="7"/>
  <c r="AY611" i="7"/>
  <c r="AY911" i="7"/>
  <c r="AY749" i="7"/>
  <c r="AY798" i="7"/>
  <c r="AY667" i="7"/>
  <c r="AY753" i="7"/>
  <c r="AY670" i="7"/>
  <c r="AY922" i="7"/>
  <c r="AY623" i="7"/>
  <c r="AY935" i="7"/>
  <c r="AY914" i="7"/>
  <c r="AY653" i="7"/>
  <c r="AY846" i="7"/>
  <c r="AY777" i="7"/>
  <c r="AY802" i="7"/>
  <c r="AY743" i="7"/>
  <c r="AY710" i="7"/>
  <c r="AY581" i="7"/>
  <c r="AY789" i="7"/>
  <c r="AY814" i="7"/>
  <c r="AY779" i="7"/>
  <c r="AX1011" i="7"/>
  <c r="AY1011" i="7"/>
  <c r="AY597" i="7"/>
  <c r="AY909" i="7"/>
  <c r="AY826" i="7"/>
  <c r="AY815" i="7"/>
  <c r="AY904" i="7"/>
  <c r="AY609" i="7"/>
  <c r="AY921" i="7"/>
  <c r="AY850" i="7"/>
  <c r="AY827" i="7"/>
  <c r="AY804" i="7"/>
  <c r="AY820" i="7"/>
  <c r="AY933" i="7"/>
  <c r="AY706" i="7"/>
  <c r="AX969" i="7"/>
  <c r="AY969" i="7"/>
  <c r="AX982" i="7"/>
  <c r="AY982" i="7"/>
  <c r="AX948" i="7"/>
  <c r="AY948" i="7"/>
  <c r="AY688" i="7"/>
  <c r="AX942" i="7"/>
  <c r="AY942" i="7"/>
  <c r="AY645" i="7"/>
  <c r="AY945" i="7"/>
  <c r="AX945" i="7"/>
  <c r="AY541" i="7"/>
  <c r="AY858" i="7"/>
  <c r="B93" i="7"/>
  <c r="AY1004" i="7"/>
  <c r="AY625" i="7"/>
  <c r="B567" i="7"/>
  <c r="AY551" i="7"/>
  <c r="AY788" i="7"/>
  <c r="AY900" i="7"/>
  <c r="AY750" i="7"/>
  <c r="AY712" i="7"/>
  <c r="AY810" i="7"/>
  <c r="AY730" i="7"/>
  <c r="AY769" i="7"/>
  <c r="AY809" i="7"/>
  <c r="AY864" i="7"/>
  <c r="AY883" i="7"/>
  <c r="AY594" i="7"/>
  <c r="AY857" i="7"/>
  <c r="AY698" i="7"/>
  <c r="AY650" i="7"/>
  <c r="AY816" i="7"/>
  <c r="AY656" i="7"/>
  <c r="AY685" i="7"/>
  <c r="AY748" i="7"/>
  <c r="AY983" i="7"/>
  <c r="AY700" i="7"/>
  <c r="AY1026" i="7"/>
  <c r="AY978" i="7"/>
  <c r="AY888" i="7"/>
  <c r="AY968" i="7"/>
  <c r="AY658" i="7"/>
  <c r="AY630" i="7"/>
  <c r="AY732" i="7"/>
  <c r="AY740" i="7"/>
  <c r="AY601" i="7"/>
  <c r="AY870" i="7"/>
  <c r="AY767" i="7"/>
  <c r="AY953" i="7"/>
  <c r="AX984" i="7"/>
  <c r="AY718" i="7"/>
  <c r="AY660" i="7"/>
  <c r="AY728" i="7"/>
  <c r="AY586" i="7"/>
  <c r="AX965" i="7"/>
  <c r="AY774" i="7"/>
  <c r="AX974" i="7"/>
  <c r="AY961" i="7"/>
  <c r="AY764" i="7"/>
  <c r="AY782" i="7"/>
  <c r="AY729" i="7"/>
  <c r="AY996" i="7"/>
  <c r="AY721" i="7"/>
  <c r="AX972" i="7"/>
  <c r="AY803" i="7"/>
  <c r="AY835" i="7"/>
  <c r="AY690" i="7"/>
  <c r="AY824" i="7"/>
  <c r="AY1033" i="7"/>
  <c r="AY548" i="7"/>
  <c r="AX1013" i="7"/>
  <c r="AY967" i="7"/>
  <c r="AY733" i="7"/>
  <c r="AY829" i="7"/>
  <c r="AY866" i="7"/>
  <c r="AY770" i="7"/>
  <c r="AY565" i="7"/>
  <c r="AY600" i="7"/>
  <c r="AY574" i="7"/>
  <c r="AY634" i="7"/>
  <c r="AX1008" i="7"/>
  <c r="AY558" i="7"/>
  <c r="AY542" i="7"/>
  <c r="AY550" i="7"/>
  <c r="AY614" i="7"/>
  <c r="AY640" i="7"/>
  <c r="AY907" i="7"/>
  <c r="AY833" i="7"/>
  <c r="AY840" i="7"/>
  <c r="AY693" i="7"/>
  <c r="AY1032" i="7"/>
  <c r="AY644" i="7"/>
  <c r="AY666" i="7"/>
  <c r="AY800" i="7"/>
  <c r="AY1019" i="7"/>
  <c r="AY768" i="7"/>
  <c r="AY797" i="7"/>
  <c r="AY992" i="7"/>
  <c r="AY741" i="7"/>
  <c r="AX990" i="7"/>
  <c r="AY752" i="7"/>
  <c r="AY987" i="7"/>
  <c r="AY735" i="7"/>
  <c r="AY552" i="7"/>
  <c r="AY926" i="7"/>
  <c r="AX941" i="7"/>
  <c r="AY952" i="7"/>
  <c r="AY560" i="7"/>
  <c r="AY902" i="7"/>
  <c r="AY643" i="7"/>
  <c r="AY938" i="7"/>
  <c r="AX943" i="7"/>
  <c r="AY628" i="7"/>
  <c r="AY932" i="7"/>
  <c r="AY786" i="7"/>
  <c r="AX1031" i="7"/>
  <c r="AY1034" i="7"/>
  <c r="AY818" i="7"/>
  <c r="AY794" i="7"/>
  <c r="AY638" i="7"/>
  <c r="AY912" i="7"/>
  <c r="AY881" i="7"/>
  <c r="AY737" i="7"/>
  <c r="AY811" i="7"/>
  <c r="AY931" i="7"/>
  <c r="AY711" i="7"/>
  <c r="AY834" i="7"/>
  <c r="AY1002" i="7"/>
  <c r="AY986" i="7"/>
  <c r="AX1027" i="7"/>
  <c r="AY633" i="7"/>
  <c r="AX977" i="7"/>
  <c r="AY156" i="7"/>
  <c r="AY755" i="7"/>
  <c r="AY1010" i="7"/>
  <c r="AY603" i="7"/>
  <c r="AY836" i="7"/>
  <c r="AY714" i="7"/>
  <c r="AY736" i="7"/>
  <c r="AY616" i="7"/>
  <c r="AY944" i="7"/>
  <c r="AY947" i="7"/>
  <c r="AY785" i="7"/>
  <c r="AY975" i="7"/>
  <c r="AY674" i="7"/>
  <c r="AY765" i="7"/>
  <c r="AY962" i="7"/>
  <c r="AY934" i="7"/>
  <c r="AY127" i="7"/>
  <c r="AY795" i="7"/>
  <c r="AX957" i="7"/>
  <c r="AY377" i="7"/>
  <c r="AY253" i="7"/>
  <c r="AY891" i="7"/>
  <c r="AY684" i="7"/>
  <c r="AY84" i="7"/>
  <c r="AY1028" i="7"/>
  <c r="AY758" i="7"/>
  <c r="AY727" i="7"/>
  <c r="AX1003" i="7"/>
  <c r="AY879" i="7"/>
  <c r="AY751" i="7"/>
  <c r="AY1015" i="7"/>
  <c r="AY364" i="7"/>
  <c r="AY407" i="7"/>
  <c r="AY353" i="7"/>
  <c r="AY851" i="7"/>
  <c r="AY746" i="7"/>
  <c r="AY689" i="7"/>
  <c r="AX1030" i="7"/>
  <c r="AY589" i="7"/>
  <c r="AX1025" i="7"/>
  <c r="AY260" i="7"/>
  <c r="AY371" i="7"/>
  <c r="AX989" i="7"/>
  <c r="AY821" i="7"/>
  <c r="AY394" i="7"/>
  <c r="AY272" i="7"/>
  <c r="AY566" i="7"/>
  <c r="AY588" i="7"/>
  <c r="AY568" i="7"/>
  <c r="AY446" i="7"/>
  <c r="AY185" i="7"/>
  <c r="AY573" i="7"/>
  <c r="AY130" i="7"/>
  <c r="AY602" i="7"/>
  <c r="AY760" i="7"/>
  <c r="AY510" i="7"/>
  <c r="AY536" i="7"/>
  <c r="AY534" i="7"/>
  <c r="AY537" i="7"/>
  <c r="AS538" i="7"/>
  <c r="AY535" i="7"/>
  <c r="AY528" i="7"/>
  <c r="E46" i="8"/>
  <c r="AI46" i="8" s="1"/>
  <c r="E58" i="8"/>
  <c r="AI58" i="8" s="1"/>
  <c r="E70" i="8"/>
  <c r="AI70" i="8" s="1"/>
  <c r="E82" i="8"/>
  <c r="AI82" i="8" s="1"/>
  <c r="E94" i="8"/>
  <c r="AI94" i="8" s="1"/>
  <c r="E106" i="8"/>
  <c r="AI106" i="8" s="1"/>
  <c r="E118" i="8"/>
  <c r="AI118" i="8" s="1"/>
  <c r="E130" i="8"/>
  <c r="AI130" i="8" s="1"/>
  <c r="E142" i="8"/>
  <c r="AI142" i="8" s="1"/>
  <c r="E154" i="8"/>
  <c r="AI154" i="8" s="1"/>
  <c r="E166" i="8"/>
  <c r="AI166" i="8" s="1"/>
  <c r="E178" i="8"/>
  <c r="AI178" i="8" s="1"/>
  <c r="E190" i="8"/>
  <c r="AI190" i="8" s="1"/>
  <c r="E202" i="8"/>
  <c r="AI202" i="8" s="1"/>
  <c r="E214" i="8"/>
  <c r="AI214" i="8" s="1"/>
  <c r="E226" i="8"/>
  <c r="AI226" i="8" s="1"/>
  <c r="E238" i="8"/>
  <c r="AI238" i="8" s="1"/>
  <c r="E250" i="8"/>
  <c r="AI250" i="8" s="1"/>
  <c r="E262" i="8"/>
  <c r="AI262" i="8" s="1"/>
  <c r="E274" i="8"/>
  <c r="AI274" i="8" s="1"/>
  <c r="E286" i="8"/>
  <c r="AI286" i="8" s="1"/>
  <c r="E298" i="8"/>
  <c r="AI298" i="8" s="1"/>
  <c r="E310" i="8"/>
  <c r="AI310" i="8" s="1"/>
  <c r="E322" i="8"/>
  <c r="AI322" i="8" s="1"/>
  <c r="E334" i="8"/>
  <c r="AI334" i="8" s="1"/>
  <c r="E346" i="8"/>
  <c r="AI346" i="8" s="1"/>
  <c r="E358" i="8"/>
  <c r="AI358" i="8" s="1"/>
  <c r="E370" i="8"/>
  <c r="AI370" i="8" s="1"/>
  <c r="E382" i="8"/>
  <c r="AI382" i="8" s="1"/>
  <c r="E394" i="8"/>
  <c r="AI394" i="8" s="1"/>
  <c r="E406" i="8"/>
  <c r="AI406" i="8" s="1"/>
  <c r="E418" i="8"/>
  <c r="AI418" i="8" s="1"/>
  <c r="E430" i="8"/>
  <c r="AI430" i="8" s="1"/>
  <c r="E442" i="8"/>
  <c r="AI442" i="8" s="1"/>
  <c r="E47" i="8"/>
  <c r="AI47" i="8" s="1"/>
  <c r="E59" i="8"/>
  <c r="AI59" i="8" s="1"/>
  <c r="E71" i="8"/>
  <c r="AI71" i="8" s="1"/>
  <c r="E83" i="8"/>
  <c r="AI83" i="8" s="1"/>
  <c r="E95" i="8"/>
  <c r="AI95" i="8" s="1"/>
  <c r="E107" i="8"/>
  <c r="AI107" i="8" s="1"/>
  <c r="E119" i="8"/>
  <c r="AI119" i="8" s="1"/>
  <c r="E131" i="8"/>
  <c r="AI131" i="8" s="1"/>
  <c r="E143" i="8"/>
  <c r="AI143" i="8" s="1"/>
  <c r="E155" i="8"/>
  <c r="AI155" i="8" s="1"/>
  <c r="E167" i="8"/>
  <c r="AI167" i="8" s="1"/>
  <c r="E179" i="8"/>
  <c r="AI179" i="8" s="1"/>
  <c r="E191" i="8"/>
  <c r="AI191" i="8" s="1"/>
  <c r="E203" i="8"/>
  <c r="AI203" i="8" s="1"/>
  <c r="E215" i="8"/>
  <c r="AI215" i="8" s="1"/>
  <c r="E227" i="8"/>
  <c r="AI227" i="8" s="1"/>
  <c r="E239" i="8"/>
  <c r="AI239" i="8" s="1"/>
  <c r="E251" i="8"/>
  <c r="AI251" i="8" s="1"/>
  <c r="E263" i="8"/>
  <c r="AI263" i="8" s="1"/>
  <c r="E275" i="8"/>
  <c r="AI275" i="8" s="1"/>
  <c r="E287" i="8"/>
  <c r="AI287" i="8" s="1"/>
  <c r="E299" i="8"/>
  <c r="AI299" i="8" s="1"/>
  <c r="E311" i="8"/>
  <c r="AI311" i="8" s="1"/>
  <c r="E323" i="8"/>
  <c r="AI323" i="8" s="1"/>
  <c r="E335" i="8"/>
  <c r="AI335" i="8" s="1"/>
  <c r="E347" i="8"/>
  <c r="AI347" i="8" s="1"/>
  <c r="E359" i="8"/>
  <c r="AI359" i="8" s="1"/>
  <c r="E371" i="8"/>
  <c r="AI371" i="8" s="1"/>
  <c r="E383" i="8"/>
  <c r="AI383" i="8" s="1"/>
  <c r="E395" i="8"/>
  <c r="AI395" i="8" s="1"/>
  <c r="E407" i="8"/>
  <c r="AI407" i="8" s="1"/>
  <c r="E419" i="8"/>
  <c r="AI419" i="8" s="1"/>
  <c r="E431" i="8"/>
  <c r="AI431" i="8" s="1"/>
  <c r="E443" i="8"/>
  <c r="AI443" i="8" s="1"/>
  <c r="E36" i="8"/>
  <c r="AI36" i="8" s="1"/>
  <c r="E48" i="8"/>
  <c r="AI48" i="8" s="1"/>
  <c r="E60" i="8"/>
  <c r="AI60" i="8" s="1"/>
  <c r="E72" i="8"/>
  <c r="AI72" i="8" s="1"/>
  <c r="E84" i="8"/>
  <c r="AI84" i="8" s="1"/>
  <c r="E96" i="8"/>
  <c r="AI96" i="8" s="1"/>
  <c r="E108" i="8"/>
  <c r="AI108" i="8" s="1"/>
  <c r="E120" i="8"/>
  <c r="AI120" i="8" s="1"/>
  <c r="E132" i="8"/>
  <c r="AI132" i="8" s="1"/>
  <c r="E144" i="8"/>
  <c r="AI144" i="8" s="1"/>
  <c r="E156" i="8"/>
  <c r="AI156" i="8" s="1"/>
  <c r="E168" i="8"/>
  <c r="AI168" i="8" s="1"/>
  <c r="E180" i="8"/>
  <c r="AI180" i="8" s="1"/>
  <c r="E192" i="8"/>
  <c r="AI192" i="8" s="1"/>
  <c r="E204" i="8"/>
  <c r="AI204" i="8" s="1"/>
  <c r="E216" i="8"/>
  <c r="AI216" i="8" s="1"/>
  <c r="E228" i="8"/>
  <c r="AI228" i="8" s="1"/>
  <c r="E240" i="8"/>
  <c r="AI240" i="8" s="1"/>
  <c r="E252" i="8"/>
  <c r="AI252" i="8" s="1"/>
  <c r="E264" i="8"/>
  <c r="AI264" i="8" s="1"/>
  <c r="E276" i="8"/>
  <c r="AI276" i="8" s="1"/>
  <c r="E288" i="8"/>
  <c r="AI288" i="8" s="1"/>
  <c r="E300" i="8"/>
  <c r="AI300" i="8" s="1"/>
  <c r="E312" i="8"/>
  <c r="AI312" i="8" s="1"/>
  <c r="E324" i="8"/>
  <c r="AI324" i="8" s="1"/>
  <c r="E336" i="8"/>
  <c r="AI336" i="8" s="1"/>
  <c r="E348" i="8"/>
  <c r="AI348" i="8" s="1"/>
  <c r="E360" i="8"/>
  <c r="AI360" i="8" s="1"/>
  <c r="E372" i="8"/>
  <c r="AI372" i="8" s="1"/>
  <c r="E384" i="8"/>
  <c r="AI384" i="8" s="1"/>
  <c r="E396" i="8"/>
  <c r="AI396" i="8" s="1"/>
  <c r="E408" i="8"/>
  <c r="AI408" i="8" s="1"/>
  <c r="E420" i="8"/>
  <c r="AI420" i="8" s="1"/>
  <c r="E432" i="8"/>
  <c r="AI432" i="8" s="1"/>
  <c r="E444" i="8"/>
  <c r="AI444" i="8" s="1"/>
  <c r="E37" i="8"/>
  <c r="AI37" i="8" s="1"/>
  <c r="E49" i="8"/>
  <c r="AI49" i="8" s="1"/>
  <c r="E61" i="8"/>
  <c r="AI61" i="8" s="1"/>
  <c r="E73" i="8"/>
  <c r="AI73" i="8" s="1"/>
  <c r="E85" i="8"/>
  <c r="AI85" i="8" s="1"/>
  <c r="E97" i="8"/>
  <c r="AI97" i="8" s="1"/>
  <c r="E109" i="8"/>
  <c r="AI109" i="8" s="1"/>
  <c r="E121" i="8"/>
  <c r="AI121" i="8" s="1"/>
  <c r="E133" i="8"/>
  <c r="AI133" i="8" s="1"/>
  <c r="E145" i="8"/>
  <c r="AI145" i="8" s="1"/>
  <c r="E157" i="8"/>
  <c r="AI157" i="8" s="1"/>
  <c r="E169" i="8"/>
  <c r="AI169" i="8" s="1"/>
  <c r="E181" i="8"/>
  <c r="AI181" i="8" s="1"/>
  <c r="E193" i="8"/>
  <c r="AI193" i="8" s="1"/>
  <c r="E205" i="8"/>
  <c r="AI205" i="8" s="1"/>
  <c r="E217" i="8"/>
  <c r="AI217" i="8" s="1"/>
  <c r="E229" i="8"/>
  <c r="AI229" i="8" s="1"/>
  <c r="E241" i="8"/>
  <c r="AI241" i="8" s="1"/>
  <c r="E253" i="8"/>
  <c r="AI253" i="8" s="1"/>
  <c r="E265" i="8"/>
  <c r="AI265" i="8" s="1"/>
  <c r="E277" i="8"/>
  <c r="AI277" i="8" s="1"/>
  <c r="E289" i="8"/>
  <c r="AI289" i="8" s="1"/>
  <c r="E301" i="8"/>
  <c r="AI301" i="8" s="1"/>
  <c r="E313" i="8"/>
  <c r="AI313" i="8" s="1"/>
  <c r="E325" i="8"/>
  <c r="AI325" i="8" s="1"/>
  <c r="E337" i="8"/>
  <c r="AI337" i="8" s="1"/>
  <c r="E349" i="8"/>
  <c r="AI349" i="8" s="1"/>
  <c r="E361" i="8"/>
  <c r="AI361" i="8" s="1"/>
  <c r="E373" i="8"/>
  <c r="AI373" i="8" s="1"/>
  <c r="E385" i="8"/>
  <c r="AI385" i="8" s="1"/>
  <c r="E397" i="8"/>
  <c r="AI397" i="8" s="1"/>
  <c r="E409" i="8"/>
  <c r="AI409" i="8" s="1"/>
  <c r="E421" i="8"/>
  <c r="AI421" i="8" s="1"/>
  <c r="E433" i="8"/>
  <c r="AI433" i="8" s="1"/>
  <c r="E445" i="8"/>
  <c r="AI445" i="8" s="1"/>
  <c r="E38" i="8"/>
  <c r="AI38" i="8" s="1"/>
  <c r="E50" i="8"/>
  <c r="AI50" i="8" s="1"/>
  <c r="E62" i="8"/>
  <c r="AI62" i="8" s="1"/>
  <c r="E74" i="8"/>
  <c r="AI74" i="8" s="1"/>
  <c r="E86" i="8"/>
  <c r="AI86" i="8" s="1"/>
  <c r="E98" i="8"/>
  <c r="AI98" i="8" s="1"/>
  <c r="E110" i="8"/>
  <c r="AI110" i="8" s="1"/>
  <c r="E122" i="8"/>
  <c r="AI122" i="8" s="1"/>
  <c r="E134" i="8"/>
  <c r="AI134" i="8" s="1"/>
  <c r="E146" i="8"/>
  <c r="AI146" i="8" s="1"/>
  <c r="E158" i="8"/>
  <c r="AI158" i="8" s="1"/>
  <c r="E170" i="8"/>
  <c r="AI170" i="8" s="1"/>
  <c r="E182" i="8"/>
  <c r="AI182" i="8" s="1"/>
  <c r="E194" i="8"/>
  <c r="AI194" i="8" s="1"/>
  <c r="E206" i="8"/>
  <c r="AI206" i="8" s="1"/>
  <c r="E218" i="8"/>
  <c r="AI218" i="8" s="1"/>
  <c r="E230" i="8"/>
  <c r="AI230" i="8" s="1"/>
  <c r="E242" i="8"/>
  <c r="AI242" i="8" s="1"/>
  <c r="E254" i="8"/>
  <c r="AI254" i="8" s="1"/>
  <c r="E266" i="8"/>
  <c r="AI266" i="8" s="1"/>
  <c r="E278" i="8"/>
  <c r="AI278" i="8" s="1"/>
  <c r="E290" i="8"/>
  <c r="AI290" i="8" s="1"/>
  <c r="E302" i="8"/>
  <c r="AI302" i="8" s="1"/>
  <c r="E314" i="8"/>
  <c r="AI314" i="8" s="1"/>
  <c r="E326" i="8"/>
  <c r="AI326" i="8" s="1"/>
  <c r="E338" i="8"/>
  <c r="AI338" i="8" s="1"/>
  <c r="E350" i="8"/>
  <c r="AI350" i="8" s="1"/>
  <c r="E362" i="8"/>
  <c r="AI362" i="8" s="1"/>
  <c r="E374" i="8"/>
  <c r="AI374" i="8" s="1"/>
  <c r="E386" i="8"/>
  <c r="AI386" i="8" s="1"/>
  <c r="E398" i="8"/>
  <c r="AI398" i="8" s="1"/>
  <c r="E410" i="8"/>
  <c r="AI410" i="8" s="1"/>
  <c r="E422" i="8"/>
  <c r="AI422" i="8" s="1"/>
  <c r="E434" i="8"/>
  <c r="AI434" i="8" s="1"/>
  <c r="E39" i="8"/>
  <c r="AI39" i="8" s="1"/>
  <c r="E41" i="8"/>
  <c r="AI41" i="8" s="1"/>
  <c r="E42" i="8"/>
  <c r="AI42" i="8" s="1"/>
  <c r="E43" i="8"/>
  <c r="AI43" i="8" s="1"/>
  <c r="E55" i="8"/>
  <c r="AI55" i="8" s="1"/>
  <c r="E67" i="8"/>
  <c r="AI67" i="8" s="1"/>
  <c r="E79" i="8"/>
  <c r="AI79" i="8" s="1"/>
  <c r="E91" i="8"/>
  <c r="AI91" i="8" s="1"/>
  <c r="E103" i="8"/>
  <c r="AI103" i="8" s="1"/>
  <c r="E115" i="8"/>
  <c r="AI115" i="8" s="1"/>
  <c r="E127" i="8"/>
  <c r="AI127" i="8" s="1"/>
  <c r="E139" i="8"/>
  <c r="AI139" i="8" s="1"/>
  <c r="E151" i="8"/>
  <c r="AI151" i="8" s="1"/>
  <c r="E163" i="8"/>
  <c r="AI163" i="8" s="1"/>
  <c r="E175" i="8"/>
  <c r="AI175" i="8" s="1"/>
  <c r="E187" i="8"/>
  <c r="AI187" i="8" s="1"/>
  <c r="E199" i="8"/>
  <c r="AI199" i="8" s="1"/>
  <c r="E211" i="8"/>
  <c r="AI211" i="8" s="1"/>
  <c r="E223" i="8"/>
  <c r="AI223" i="8" s="1"/>
  <c r="E235" i="8"/>
  <c r="AI235" i="8" s="1"/>
  <c r="E247" i="8"/>
  <c r="AI247" i="8" s="1"/>
  <c r="E259" i="8"/>
  <c r="AI259" i="8" s="1"/>
  <c r="E271" i="8"/>
  <c r="AI271" i="8" s="1"/>
  <c r="E283" i="8"/>
  <c r="AI283" i="8" s="1"/>
  <c r="E295" i="8"/>
  <c r="AI295" i="8" s="1"/>
  <c r="E307" i="8"/>
  <c r="AI307" i="8" s="1"/>
  <c r="E319" i="8"/>
  <c r="AI319" i="8" s="1"/>
  <c r="E331" i="8"/>
  <c r="AI331" i="8" s="1"/>
  <c r="E343" i="8"/>
  <c r="AI343" i="8" s="1"/>
  <c r="E355" i="8"/>
  <c r="AI355" i="8" s="1"/>
  <c r="E367" i="8"/>
  <c r="AI367" i="8" s="1"/>
  <c r="E379" i="8"/>
  <c r="AI379" i="8" s="1"/>
  <c r="E391" i="8"/>
  <c r="AI391" i="8" s="1"/>
  <c r="E403" i="8"/>
  <c r="AI403" i="8" s="1"/>
  <c r="E415" i="8"/>
  <c r="AI415" i="8" s="1"/>
  <c r="E427" i="8"/>
  <c r="AI427" i="8" s="1"/>
  <c r="E439" i="8"/>
  <c r="AI439" i="8" s="1"/>
  <c r="E44" i="8"/>
  <c r="AI44" i="8" s="1"/>
  <c r="E65" i="8"/>
  <c r="AI65" i="8" s="1"/>
  <c r="E89" i="8"/>
  <c r="AI89" i="8" s="1"/>
  <c r="E113" i="8"/>
  <c r="AI113" i="8" s="1"/>
  <c r="E137" i="8"/>
  <c r="AI137" i="8" s="1"/>
  <c r="E161" i="8"/>
  <c r="AI161" i="8" s="1"/>
  <c r="E185" i="8"/>
  <c r="AI185" i="8" s="1"/>
  <c r="E209" i="8"/>
  <c r="AI209" i="8" s="1"/>
  <c r="E233" i="8"/>
  <c r="AI233" i="8" s="1"/>
  <c r="E257" i="8"/>
  <c r="AI257" i="8" s="1"/>
  <c r="E281" i="8"/>
  <c r="AI281" i="8" s="1"/>
  <c r="E305" i="8"/>
  <c r="AI305" i="8" s="1"/>
  <c r="E329" i="8"/>
  <c r="AI329" i="8" s="1"/>
  <c r="E353" i="8"/>
  <c r="AI353" i="8" s="1"/>
  <c r="E377" i="8"/>
  <c r="AI377" i="8" s="1"/>
  <c r="E401" i="8"/>
  <c r="AI401" i="8" s="1"/>
  <c r="E425" i="8"/>
  <c r="AI425" i="8" s="1"/>
  <c r="E66" i="8"/>
  <c r="AI66" i="8" s="1"/>
  <c r="E90" i="8"/>
  <c r="AI90" i="8" s="1"/>
  <c r="E114" i="8"/>
  <c r="AI114" i="8" s="1"/>
  <c r="E138" i="8"/>
  <c r="AI138" i="8" s="1"/>
  <c r="E186" i="8"/>
  <c r="AI186" i="8" s="1"/>
  <c r="E210" i="8"/>
  <c r="AI210" i="8" s="1"/>
  <c r="E234" i="8"/>
  <c r="AI234" i="8" s="1"/>
  <c r="E258" i="8"/>
  <c r="AI258" i="8" s="1"/>
  <c r="E282" i="8"/>
  <c r="AI282" i="8" s="1"/>
  <c r="E306" i="8"/>
  <c r="AI306" i="8" s="1"/>
  <c r="E330" i="8"/>
  <c r="AI330" i="8" s="1"/>
  <c r="E354" i="8"/>
  <c r="AI354" i="8" s="1"/>
  <c r="E378" i="8"/>
  <c r="AI378" i="8" s="1"/>
  <c r="E402" i="8"/>
  <c r="AI402" i="8" s="1"/>
  <c r="E426" i="8"/>
  <c r="AI426" i="8" s="1"/>
  <c r="E40" i="8"/>
  <c r="AI40" i="8" s="1"/>
  <c r="E68" i="8"/>
  <c r="AI68" i="8" s="1"/>
  <c r="E92" i="8"/>
  <c r="AI92" i="8" s="1"/>
  <c r="E116" i="8"/>
  <c r="AI116" i="8" s="1"/>
  <c r="E140" i="8"/>
  <c r="AI140" i="8" s="1"/>
  <c r="E164" i="8"/>
  <c r="AI164" i="8" s="1"/>
  <c r="E188" i="8"/>
  <c r="AI188" i="8" s="1"/>
  <c r="E212" i="8"/>
  <c r="AI212" i="8" s="1"/>
  <c r="E236" i="8"/>
  <c r="AI236" i="8" s="1"/>
  <c r="E260" i="8"/>
  <c r="AI260" i="8" s="1"/>
  <c r="E284" i="8"/>
  <c r="AI284" i="8" s="1"/>
  <c r="E308" i="8"/>
  <c r="AI308" i="8" s="1"/>
  <c r="E332" i="8"/>
  <c r="AI332" i="8" s="1"/>
  <c r="E356" i="8"/>
  <c r="AI356" i="8" s="1"/>
  <c r="E380" i="8"/>
  <c r="AI380" i="8" s="1"/>
  <c r="E404" i="8"/>
  <c r="AI404" i="8" s="1"/>
  <c r="E428" i="8"/>
  <c r="AI428" i="8" s="1"/>
  <c r="E45" i="8"/>
  <c r="AI45" i="8" s="1"/>
  <c r="E69" i="8"/>
  <c r="AI69" i="8" s="1"/>
  <c r="E93" i="8"/>
  <c r="AI93" i="8" s="1"/>
  <c r="E117" i="8"/>
  <c r="AI117" i="8" s="1"/>
  <c r="E141" i="8"/>
  <c r="AI141" i="8" s="1"/>
  <c r="E165" i="8"/>
  <c r="AI165" i="8" s="1"/>
  <c r="E189" i="8"/>
  <c r="AI189" i="8" s="1"/>
  <c r="E213" i="8"/>
  <c r="AI213" i="8" s="1"/>
  <c r="E237" i="8"/>
  <c r="AI237" i="8" s="1"/>
  <c r="E261" i="8"/>
  <c r="AI261" i="8" s="1"/>
  <c r="E285" i="8"/>
  <c r="AI285" i="8" s="1"/>
  <c r="E309" i="8"/>
  <c r="AI309" i="8" s="1"/>
  <c r="E333" i="8"/>
  <c r="AI333" i="8" s="1"/>
  <c r="E357" i="8"/>
  <c r="AI357" i="8" s="1"/>
  <c r="E381" i="8"/>
  <c r="AI381" i="8" s="1"/>
  <c r="E405" i="8"/>
  <c r="AI405" i="8" s="1"/>
  <c r="E429" i="8"/>
  <c r="AI429" i="8" s="1"/>
  <c r="E51" i="8"/>
  <c r="AI51" i="8" s="1"/>
  <c r="E75" i="8"/>
  <c r="AI75" i="8" s="1"/>
  <c r="E99" i="8"/>
  <c r="AI99" i="8" s="1"/>
  <c r="E123" i="8"/>
  <c r="AI123" i="8" s="1"/>
  <c r="E147" i="8"/>
  <c r="AI147" i="8" s="1"/>
  <c r="E171" i="8"/>
  <c r="AI171" i="8" s="1"/>
  <c r="E195" i="8"/>
  <c r="AI195" i="8" s="1"/>
  <c r="E219" i="8"/>
  <c r="AI219" i="8" s="1"/>
  <c r="E243" i="8"/>
  <c r="AI243" i="8" s="1"/>
  <c r="E267" i="8"/>
  <c r="AI267" i="8" s="1"/>
  <c r="E291" i="8"/>
  <c r="AI291" i="8" s="1"/>
  <c r="E315" i="8"/>
  <c r="AI315" i="8" s="1"/>
  <c r="E339" i="8"/>
  <c r="AI339" i="8" s="1"/>
  <c r="E363" i="8"/>
  <c r="AI363" i="8" s="1"/>
  <c r="E387" i="8"/>
  <c r="AI387" i="8" s="1"/>
  <c r="E411" i="8"/>
  <c r="AI411" i="8" s="1"/>
  <c r="E435" i="8"/>
  <c r="AI435" i="8" s="1"/>
  <c r="E35" i="8"/>
  <c r="AI35" i="8" s="1"/>
  <c r="E52" i="8"/>
  <c r="AI52" i="8" s="1"/>
  <c r="E76" i="8"/>
  <c r="AI76" i="8" s="1"/>
  <c r="E100" i="8"/>
  <c r="AI100" i="8" s="1"/>
  <c r="E124" i="8"/>
  <c r="AI124" i="8" s="1"/>
  <c r="E148" i="8"/>
  <c r="AI148" i="8" s="1"/>
  <c r="E172" i="8"/>
  <c r="AI172" i="8" s="1"/>
  <c r="E196" i="8"/>
  <c r="AI196" i="8" s="1"/>
  <c r="E220" i="8"/>
  <c r="AI220" i="8" s="1"/>
  <c r="E244" i="8"/>
  <c r="AI244" i="8" s="1"/>
  <c r="E268" i="8"/>
  <c r="AI268" i="8" s="1"/>
  <c r="E292" i="8"/>
  <c r="AI292" i="8" s="1"/>
  <c r="E316" i="8"/>
  <c r="AI316" i="8" s="1"/>
  <c r="E340" i="8"/>
  <c r="AI340" i="8" s="1"/>
  <c r="E364" i="8"/>
  <c r="AI364" i="8" s="1"/>
  <c r="E388" i="8"/>
  <c r="AI388" i="8" s="1"/>
  <c r="E412" i="8"/>
  <c r="AI412" i="8" s="1"/>
  <c r="E436" i="8"/>
  <c r="AI436" i="8" s="1"/>
  <c r="E53" i="8"/>
  <c r="AI53" i="8" s="1"/>
  <c r="E77" i="8"/>
  <c r="AI77" i="8" s="1"/>
  <c r="E101" i="8"/>
  <c r="AI101" i="8" s="1"/>
  <c r="E125" i="8"/>
  <c r="AI125" i="8" s="1"/>
  <c r="E149" i="8"/>
  <c r="AI149" i="8" s="1"/>
  <c r="E173" i="8"/>
  <c r="AI173" i="8" s="1"/>
  <c r="E197" i="8"/>
  <c r="AI197" i="8" s="1"/>
  <c r="E221" i="8"/>
  <c r="AI221" i="8" s="1"/>
  <c r="E245" i="8"/>
  <c r="AI245" i="8" s="1"/>
  <c r="E269" i="8"/>
  <c r="AI269" i="8" s="1"/>
  <c r="E293" i="8"/>
  <c r="AI293" i="8" s="1"/>
  <c r="E317" i="8"/>
  <c r="AI317" i="8" s="1"/>
  <c r="E341" i="8"/>
  <c r="AI341" i="8" s="1"/>
  <c r="E365" i="8"/>
  <c r="AI365" i="8" s="1"/>
  <c r="E389" i="8"/>
  <c r="AI389" i="8" s="1"/>
  <c r="E413" i="8"/>
  <c r="AI413" i="8" s="1"/>
  <c r="E437" i="8"/>
  <c r="AI437" i="8" s="1"/>
  <c r="E54" i="8"/>
  <c r="AI54" i="8" s="1"/>
  <c r="E78" i="8"/>
  <c r="AI78" i="8" s="1"/>
  <c r="E102" i="8"/>
  <c r="AI102" i="8" s="1"/>
  <c r="E126" i="8"/>
  <c r="AI126" i="8" s="1"/>
  <c r="E150" i="8"/>
  <c r="AI150" i="8" s="1"/>
  <c r="E174" i="8"/>
  <c r="AI174" i="8" s="1"/>
  <c r="E198" i="8"/>
  <c r="AI198" i="8" s="1"/>
  <c r="E222" i="8"/>
  <c r="AI222" i="8" s="1"/>
  <c r="E246" i="8"/>
  <c r="AI246" i="8" s="1"/>
  <c r="E270" i="8"/>
  <c r="AI270" i="8" s="1"/>
  <c r="E294" i="8"/>
  <c r="AI294" i="8" s="1"/>
  <c r="E318" i="8"/>
  <c r="AI318" i="8" s="1"/>
  <c r="E342" i="8"/>
  <c r="AI342" i="8" s="1"/>
  <c r="E366" i="8"/>
  <c r="AI366" i="8" s="1"/>
  <c r="E390" i="8"/>
  <c r="AI390" i="8" s="1"/>
  <c r="E414" i="8"/>
  <c r="AI414" i="8" s="1"/>
  <c r="E438" i="8"/>
  <c r="AI438" i="8" s="1"/>
  <c r="E56" i="8"/>
  <c r="AI56" i="8" s="1"/>
  <c r="E80" i="8"/>
  <c r="AI80" i="8" s="1"/>
  <c r="E104" i="8"/>
  <c r="AI104" i="8" s="1"/>
  <c r="E128" i="8"/>
  <c r="AI128" i="8" s="1"/>
  <c r="E152" i="8"/>
  <c r="AI152" i="8" s="1"/>
  <c r="E176" i="8"/>
  <c r="AI176" i="8" s="1"/>
  <c r="E200" i="8"/>
  <c r="AI200" i="8" s="1"/>
  <c r="E224" i="8"/>
  <c r="AI224" i="8" s="1"/>
  <c r="E248" i="8"/>
  <c r="AI248" i="8" s="1"/>
  <c r="E272" i="8"/>
  <c r="AI272" i="8" s="1"/>
  <c r="E296" i="8"/>
  <c r="AI296" i="8" s="1"/>
  <c r="E320" i="8"/>
  <c r="AI320" i="8" s="1"/>
  <c r="E344" i="8"/>
  <c r="AI344" i="8" s="1"/>
  <c r="E368" i="8"/>
  <c r="AI368" i="8" s="1"/>
  <c r="E392" i="8"/>
  <c r="AI392" i="8" s="1"/>
  <c r="E416" i="8"/>
  <c r="AI416" i="8" s="1"/>
  <c r="E440" i="8"/>
  <c r="AI440" i="8" s="1"/>
  <c r="E57" i="8"/>
  <c r="AI57" i="8" s="1"/>
  <c r="E81" i="8"/>
  <c r="AI81" i="8" s="1"/>
  <c r="E105" i="8"/>
  <c r="AI105" i="8" s="1"/>
  <c r="E129" i="8"/>
  <c r="AI129" i="8" s="1"/>
  <c r="E153" i="8"/>
  <c r="AI153" i="8" s="1"/>
  <c r="E177" i="8"/>
  <c r="AI177" i="8" s="1"/>
  <c r="E201" i="8"/>
  <c r="AI201" i="8" s="1"/>
  <c r="E225" i="8"/>
  <c r="AI225" i="8" s="1"/>
  <c r="E249" i="8"/>
  <c r="AI249" i="8" s="1"/>
  <c r="E273" i="8"/>
  <c r="AI273" i="8" s="1"/>
  <c r="E297" i="8"/>
  <c r="AI297" i="8" s="1"/>
  <c r="E321" i="8"/>
  <c r="AI321" i="8" s="1"/>
  <c r="E345" i="8"/>
  <c r="AI345" i="8" s="1"/>
  <c r="E369" i="8"/>
  <c r="AI369" i="8" s="1"/>
  <c r="E393" i="8"/>
  <c r="AI393" i="8" s="1"/>
  <c r="E417" i="8"/>
  <c r="AI417" i="8" s="1"/>
  <c r="E441" i="8"/>
  <c r="AI441" i="8" s="1"/>
  <c r="E63" i="8"/>
  <c r="AI63" i="8" s="1"/>
  <c r="E87" i="8"/>
  <c r="AI87" i="8" s="1"/>
  <c r="E111" i="8"/>
  <c r="AI111" i="8" s="1"/>
  <c r="E135" i="8"/>
  <c r="AI135" i="8" s="1"/>
  <c r="E159" i="8"/>
  <c r="AI159" i="8" s="1"/>
  <c r="E183" i="8"/>
  <c r="AI183" i="8" s="1"/>
  <c r="E207" i="8"/>
  <c r="AI207" i="8" s="1"/>
  <c r="E231" i="8"/>
  <c r="AI231" i="8" s="1"/>
  <c r="E255" i="8"/>
  <c r="AI255" i="8" s="1"/>
  <c r="E279" i="8"/>
  <c r="AI279" i="8" s="1"/>
  <c r="E303" i="8"/>
  <c r="AI303" i="8" s="1"/>
  <c r="E327" i="8"/>
  <c r="AI327" i="8" s="1"/>
  <c r="E351" i="8"/>
  <c r="AI351" i="8" s="1"/>
  <c r="E375" i="8"/>
  <c r="AI375" i="8" s="1"/>
  <c r="E399" i="8"/>
  <c r="AI399" i="8" s="1"/>
  <c r="E423" i="8"/>
  <c r="AI423" i="8" s="1"/>
  <c r="E64" i="8"/>
  <c r="AI64" i="8" s="1"/>
  <c r="E88" i="8"/>
  <c r="AI88" i="8" s="1"/>
  <c r="E112" i="8"/>
  <c r="AI112" i="8" s="1"/>
  <c r="E136" i="8"/>
  <c r="AI136" i="8" s="1"/>
  <c r="E160" i="8"/>
  <c r="AI160" i="8" s="1"/>
  <c r="E184" i="8"/>
  <c r="AI184" i="8" s="1"/>
  <c r="E208" i="8"/>
  <c r="AI208" i="8" s="1"/>
  <c r="E232" i="8"/>
  <c r="AI232" i="8" s="1"/>
  <c r="E256" i="8"/>
  <c r="AI256" i="8" s="1"/>
  <c r="E280" i="8"/>
  <c r="AI280" i="8" s="1"/>
  <c r="E304" i="8"/>
  <c r="AI304" i="8" s="1"/>
  <c r="E328" i="8"/>
  <c r="AI328" i="8" s="1"/>
  <c r="E352" i="8"/>
  <c r="AI352" i="8" s="1"/>
  <c r="E376" i="8"/>
  <c r="AI376" i="8" s="1"/>
  <c r="E400" i="8"/>
  <c r="AI400" i="8" s="1"/>
  <c r="E424" i="8"/>
  <c r="AI424" i="8" s="1"/>
  <c r="AY527" i="7"/>
  <c r="AY525" i="7"/>
  <c r="AY526" i="7"/>
  <c r="AY523" i="7"/>
  <c r="AY530" i="7"/>
  <c r="AY524" i="7"/>
  <c r="AY404" i="7"/>
  <c r="AY415" i="7"/>
  <c r="AY412" i="7"/>
  <c r="AY405" i="7"/>
  <c r="AY437" i="7"/>
  <c r="AY515" i="7"/>
  <c r="AY516" i="7"/>
  <c r="AY520" i="7"/>
  <c r="AY508" i="7"/>
  <c r="AY521" i="7"/>
  <c r="AY517" i="7"/>
  <c r="AY513" i="7"/>
  <c r="AY509" i="7"/>
  <c r="AY518" i="7"/>
  <c r="AY512" i="7"/>
  <c r="AY504" i="7"/>
  <c r="AY505" i="7"/>
  <c r="AY506" i="7"/>
  <c r="AY498" i="7"/>
  <c r="AY494" i="7"/>
  <c r="AY488" i="7"/>
  <c r="AY495" i="7"/>
  <c r="AY483" i="7"/>
  <c r="AY489" i="7"/>
  <c r="AY492" i="7"/>
  <c r="AY502" i="7"/>
  <c r="AY490" i="7"/>
  <c r="AY497" i="7"/>
  <c r="AY484" i="7"/>
  <c r="AY485" i="7"/>
  <c r="AY500" i="7"/>
  <c r="AY493" i="7"/>
  <c r="AY482" i="7"/>
  <c r="AY481" i="7"/>
  <c r="AY366" i="7"/>
  <c r="AY414" i="7"/>
  <c r="AY439" i="7"/>
  <c r="AY376" i="7"/>
  <c r="AY368" i="7"/>
  <c r="AY477" i="7"/>
  <c r="AY478" i="7"/>
  <c r="AY479" i="7"/>
  <c r="AY448" i="7"/>
  <c r="AY440" i="7"/>
  <c r="AY463" i="7"/>
  <c r="AY443" i="7"/>
  <c r="AY444" i="7"/>
  <c r="AY458" i="7"/>
  <c r="AY459" i="7"/>
  <c r="AY442" i="7"/>
  <c r="AY465" i="7"/>
  <c r="AY433" i="7"/>
  <c r="AY434" i="7"/>
  <c r="AY435" i="7"/>
  <c r="AY436" i="7"/>
  <c r="AY432" i="7"/>
  <c r="AY429" i="7"/>
  <c r="AY428" i="7"/>
  <c r="AY421" i="7"/>
  <c r="AY409" i="7"/>
  <c r="AY401" i="7"/>
  <c r="AY395" i="7"/>
  <c r="AY418" i="7"/>
  <c r="AY411" i="7"/>
  <c r="AY425" i="7"/>
  <c r="AY406" i="7"/>
  <c r="AY424" i="7"/>
  <c r="AY393" i="7"/>
  <c r="AY410" i="7"/>
  <c r="AY396" i="7"/>
  <c r="AY402" i="7"/>
  <c r="AY398" i="7"/>
  <c r="AY392" i="7"/>
  <c r="AY379" i="7"/>
  <c r="AY380" i="7"/>
  <c r="AY373" i="7"/>
  <c r="AY374" i="7"/>
  <c r="AY370" i="7"/>
  <c r="AY375" i="7"/>
  <c r="AY367" i="7"/>
  <c r="AG271" i="8"/>
  <c r="AF271" i="8" s="1"/>
  <c r="AY323" i="7"/>
  <c r="AY322" i="7"/>
  <c r="AY333" i="7"/>
  <c r="AY330" i="7"/>
  <c r="AY346" i="7"/>
  <c r="AY363" i="7"/>
  <c r="AY319" i="7"/>
  <c r="AY345" i="7"/>
  <c r="AY332" i="7"/>
  <c r="AY349" i="7"/>
  <c r="AY351" i="7"/>
  <c r="AY360" i="7"/>
  <c r="AY320" i="7"/>
  <c r="AY337" i="7"/>
  <c r="AY356" i="7"/>
  <c r="AY318" i="7"/>
  <c r="AY315" i="7"/>
  <c r="AY312" i="7"/>
  <c r="AY307" i="7"/>
  <c r="AY304" i="7"/>
  <c r="AY308" i="7"/>
  <c r="AY313" i="7"/>
  <c r="AY305" i="7"/>
  <c r="AY296" i="7"/>
  <c r="AY298" i="7"/>
  <c r="AY299" i="7"/>
  <c r="AY300" i="7"/>
  <c r="AY303" i="7"/>
  <c r="AY301" i="7"/>
  <c r="AY292" i="7"/>
  <c r="AY293" i="7"/>
  <c r="AY294" i="7"/>
  <c r="AY289" i="7"/>
  <c r="AY288" i="7"/>
  <c r="AY283" i="7"/>
  <c r="AY284" i="7"/>
  <c r="AY285" i="7"/>
  <c r="AY286" i="7"/>
  <c r="AY277" i="7"/>
  <c r="AY280" i="7"/>
  <c r="AY278" i="7"/>
  <c r="AY271" i="7"/>
  <c r="AY268" i="7"/>
  <c r="AY275" i="7"/>
  <c r="AY267" i="7"/>
  <c r="AY265" i="7"/>
  <c r="AY255" i="7"/>
  <c r="AY264" i="7"/>
  <c r="AY261" i="7"/>
  <c r="AY256" i="7"/>
  <c r="AY259" i="7"/>
  <c r="AY254" i="7"/>
  <c r="AY263" i="7"/>
  <c r="AF198" i="8"/>
  <c r="AG199" i="8"/>
  <c r="AY251" i="7"/>
  <c r="AY249" i="7"/>
  <c r="AY235" i="7"/>
  <c r="AY236" i="7"/>
  <c r="AY233" i="7"/>
  <c r="AY227" i="7"/>
  <c r="AY228" i="7"/>
  <c r="AY230" i="7"/>
  <c r="AY224" i="7"/>
  <c r="AY216" i="7"/>
  <c r="AY221" i="7"/>
  <c r="AY217" i="7"/>
  <c r="AY218" i="7"/>
  <c r="AY219" i="7"/>
  <c r="AY220" i="7"/>
  <c r="AY214" i="7"/>
  <c r="AY222" i="7"/>
  <c r="AY207" i="7"/>
  <c r="AY179" i="7"/>
  <c r="AY166" i="7"/>
  <c r="AY208" i="7"/>
  <c r="AY173" i="7"/>
  <c r="AY165" i="7"/>
  <c r="AY183" i="7"/>
  <c r="AY181" i="7"/>
  <c r="AY197" i="7"/>
  <c r="AY161" i="7"/>
  <c r="AY178" i="7"/>
  <c r="AY206" i="7"/>
  <c r="AY172" i="7"/>
  <c r="AY174" i="7"/>
  <c r="AY187" i="7"/>
  <c r="AY182" i="7"/>
  <c r="AY171" i="7"/>
  <c r="AY180" i="7"/>
  <c r="AY153" i="7"/>
  <c r="AY150" i="7"/>
  <c r="AY203" i="7"/>
  <c r="AY212" i="7"/>
  <c r="AY186" i="7"/>
  <c r="AY202" i="7"/>
  <c r="AY201" i="7"/>
  <c r="AY164" i="7"/>
  <c r="AY211" i="7"/>
  <c r="AY149" i="7"/>
  <c r="AY146" i="7"/>
  <c r="AY147" i="7"/>
  <c r="AY138" i="7"/>
  <c r="AY139" i="7"/>
  <c r="AY137" i="7"/>
  <c r="AY126" i="7"/>
  <c r="AY124" i="7"/>
  <c r="AY125" i="7"/>
  <c r="AY129" i="7"/>
  <c r="AY118" i="7"/>
  <c r="AY111" i="7"/>
  <c r="AY113" i="7"/>
  <c r="AY114" i="7"/>
  <c r="AY117" i="7"/>
  <c r="AY110" i="7"/>
  <c r="AY107" i="7"/>
  <c r="AY108" i="7"/>
  <c r="AY90" i="7"/>
  <c r="AY86" i="7"/>
  <c r="AY87" i="7"/>
  <c r="AY64" i="7"/>
  <c r="AY57" i="7"/>
  <c r="AY62" i="7"/>
  <c r="AR56" i="7"/>
  <c r="AS66" i="7"/>
  <c r="AR66" i="7" s="1"/>
  <c r="AY78" i="7"/>
  <c r="AY38" i="7"/>
  <c r="AY49" i="7"/>
  <c r="AY40" i="7"/>
  <c r="AY67" i="7"/>
  <c r="AY58" i="7"/>
  <c r="AS75" i="7"/>
  <c r="AR75" i="7" s="1"/>
  <c r="AY43" i="7"/>
  <c r="AY37" i="7"/>
  <c r="AY54" i="7"/>
  <c r="AY60" i="7"/>
  <c r="AY63" i="7"/>
  <c r="AY81" i="7"/>
  <c r="AY41" i="7"/>
  <c r="AY50" i="7"/>
  <c r="AY52" i="7"/>
  <c r="AY53" i="7"/>
  <c r="AY70" i="7"/>
  <c r="AY65" i="7"/>
  <c r="AY72" i="7"/>
  <c r="AY42" i="7"/>
  <c r="AY48" i="7"/>
  <c r="AY55" i="7"/>
  <c r="AY59" i="7"/>
  <c r="AY71" i="7"/>
  <c r="AY69" i="7"/>
  <c r="AY44" i="7"/>
  <c r="AY51" i="7"/>
  <c r="AY47" i="7"/>
  <c r="AY79" i="7"/>
  <c r="AY35" i="7"/>
  <c r="A32" i="7" l="1"/>
  <c r="AY163" i="7"/>
  <c r="AY632" i="7"/>
  <c r="AY958" i="7"/>
  <c r="M32" i="7"/>
  <c r="P32" i="7"/>
  <c r="AY1023" i="7"/>
  <c r="AY790" i="7"/>
  <c r="Q32" i="7"/>
  <c r="AY621" i="7"/>
  <c r="O32" i="7"/>
  <c r="A32" i="8"/>
  <c r="R32" i="7"/>
  <c r="N32" i="7"/>
  <c r="AY579" i="7"/>
  <c r="AY719" i="7"/>
  <c r="AY998" i="7"/>
  <c r="AX998" i="7"/>
  <c r="AY561" i="7"/>
  <c r="AY759" i="7"/>
  <c r="AY557" i="7"/>
  <c r="AY563" i="7"/>
  <c r="AY554" i="7"/>
  <c r="AY647" i="7"/>
  <c r="AY722" i="7"/>
  <c r="AY590" i="7"/>
  <c r="AY547" i="7"/>
  <c r="AY671" i="7"/>
  <c r="AY549" i="7"/>
  <c r="AY570" i="7"/>
  <c r="AY886" i="7"/>
  <c r="AY543" i="7"/>
  <c r="AX994" i="7"/>
  <c r="AY994" i="7"/>
  <c r="AY572" i="7"/>
  <c r="AY576" i="7"/>
  <c r="AR538" i="7"/>
  <c r="AY538" i="7" s="1"/>
  <c r="AS539" i="7"/>
  <c r="A172" i="8"/>
  <c r="B172" i="8" s="1"/>
  <c r="A317" i="8"/>
  <c r="B317" i="8" s="1"/>
  <c r="A137" i="8"/>
  <c r="B137" i="8" s="1"/>
  <c r="A344" i="8"/>
  <c r="B344" i="8" s="1"/>
  <c r="A267" i="8"/>
  <c r="B267" i="8" s="1"/>
  <c r="A113" i="8"/>
  <c r="B113" i="8" s="1"/>
  <c r="A193" i="8"/>
  <c r="B193" i="8" s="1"/>
  <c r="A280" i="8"/>
  <c r="B280" i="8" s="1"/>
  <c r="A388" i="8"/>
  <c r="B388" i="8" s="1"/>
  <c r="A331" i="8"/>
  <c r="B331" i="8" s="1"/>
  <c r="A168" i="8"/>
  <c r="B168" i="8" s="1"/>
  <c r="A285" i="8"/>
  <c r="B285" i="8" s="1"/>
  <c r="A376" i="8"/>
  <c r="B376" i="8" s="1"/>
  <c r="A88" i="8"/>
  <c r="B88" i="8" s="1"/>
  <c r="A183" i="8"/>
  <c r="B183" i="8" s="1"/>
  <c r="A297" i="8"/>
  <c r="B297" i="8" s="1"/>
  <c r="A416" i="8"/>
  <c r="B416" i="8" s="1"/>
  <c r="A128" i="8"/>
  <c r="B128" i="8" s="1"/>
  <c r="A246" i="8"/>
  <c r="B246" i="8" s="1"/>
  <c r="A365" i="8"/>
  <c r="B365" i="8" s="1"/>
  <c r="A77" i="8"/>
  <c r="B77" i="8" s="1"/>
  <c r="A196" i="8"/>
  <c r="B196" i="8" s="1"/>
  <c r="A339" i="8"/>
  <c r="B339" i="8" s="1"/>
  <c r="A51" i="8"/>
  <c r="B51" i="8" s="1"/>
  <c r="A165" i="8"/>
  <c r="B165" i="8" s="1"/>
  <c r="A284" i="8"/>
  <c r="B284" i="8" s="1"/>
  <c r="A402" i="8"/>
  <c r="B402" i="8" s="1"/>
  <c r="A90" i="8"/>
  <c r="B90" i="8" s="1"/>
  <c r="A185" i="8"/>
  <c r="B185" i="8" s="1"/>
  <c r="A379" i="8"/>
  <c r="B379" i="8" s="1"/>
  <c r="A235" i="8"/>
  <c r="B235" i="8" s="1"/>
  <c r="A91" i="8"/>
  <c r="B91" i="8" s="1"/>
  <c r="A386" i="8"/>
  <c r="B386" i="8" s="1"/>
  <c r="A242" i="8"/>
  <c r="B242" i="8" s="1"/>
  <c r="A98" i="8"/>
  <c r="B98" i="8" s="1"/>
  <c r="A373" i="8"/>
  <c r="B373" i="8" s="1"/>
  <c r="A229" i="8"/>
  <c r="B229" i="8" s="1"/>
  <c r="A85" i="8"/>
  <c r="B85" i="8" s="1"/>
  <c r="A360" i="8"/>
  <c r="B360" i="8" s="1"/>
  <c r="A216" i="8"/>
  <c r="B216" i="8" s="1"/>
  <c r="A72" i="8"/>
  <c r="B72" i="8" s="1"/>
  <c r="A347" i="8"/>
  <c r="B347" i="8" s="1"/>
  <c r="A203" i="8"/>
  <c r="B203" i="8" s="1"/>
  <c r="A59" i="8"/>
  <c r="B59" i="8" s="1"/>
  <c r="A322" i="8"/>
  <c r="B322" i="8" s="1"/>
  <c r="A178" i="8"/>
  <c r="B178" i="8" s="1"/>
  <c r="A392" i="8"/>
  <c r="B392" i="8" s="1"/>
  <c r="A315" i="8"/>
  <c r="B315" i="8" s="1"/>
  <c r="A66" i="8"/>
  <c r="B66" i="8" s="1"/>
  <c r="A161" i="8"/>
  <c r="B161" i="8" s="1"/>
  <c r="A367" i="8"/>
  <c r="B367" i="8" s="1"/>
  <c r="A223" i="8"/>
  <c r="B223" i="8" s="1"/>
  <c r="A79" i="8"/>
  <c r="B79" i="8" s="1"/>
  <c r="A374" i="8"/>
  <c r="B374" i="8" s="1"/>
  <c r="A230" i="8"/>
  <c r="B230" i="8" s="1"/>
  <c r="A86" i="8"/>
  <c r="B86" i="8" s="1"/>
  <c r="A361" i="8"/>
  <c r="B361" i="8" s="1"/>
  <c r="A217" i="8"/>
  <c r="B217" i="8" s="1"/>
  <c r="A73" i="8"/>
  <c r="B73" i="8" s="1"/>
  <c r="A348" i="8"/>
  <c r="B348" i="8" s="1"/>
  <c r="A204" i="8"/>
  <c r="B204" i="8" s="1"/>
  <c r="A60" i="8"/>
  <c r="B60" i="8" s="1"/>
  <c r="A335" i="8"/>
  <c r="B335" i="8" s="1"/>
  <c r="A191" i="8"/>
  <c r="B191" i="8" s="1"/>
  <c r="A47" i="8"/>
  <c r="B47" i="8" s="1"/>
  <c r="A310" i="8"/>
  <c r="B310" i="8" s="1"/>
  <c r="A166" i="8"/>
  <c r="B166" i="8" s="1"/>
  <c r="A368" i="8"/>
  <c r="B368" i="8" s="1"/>
  <c r="A405" i="8"/>
  <c r="B405" i="8" s="1"/>
  <c r="A355" i="8"/>
  <c r="B355" i="8" s="1"/>
  <c r="A67" i="8"/>
  <c r="B67" i="8" s="1"/>
  <c r="A362" i="8"/>
  <c r="B362" i="8" s="1"/>
  <c r="A218" i="8"/>
  <c r="B218" i="8" s="1"/>
  <c r="A74" i="8"/>
  <c r="B74" i="8" s="1"/>
  <c r="A349" i="8"/>
  <c r="B349" i="8" s="1"/>
  <c r="A205" i="8"/>
  <c r="B205" i="8" s="1"/>
  <c r="A61" i="8"/>
  <c r="B61" i="8" s="1"/>
  <c r="A336" i="8"/>
  <c r="B336" i="8" s="1"/>
  <c r="A192" i="8"/>
  <c r="B192" i="8" s="1"/>
  <c r="A48" i="8"/>
  <c r="B48" i="8" s="1"/>
  <c r="A323" i="8"/>
  <c r="B323" i="8" s="1"/>
  <c r="A179" i="8"/>
  <c r="B179" i="8" s="1"/>
  <c r="A442" i="8"/>
  <c r="B442" i="8" s="1"/>
  <c r="A298" i="8"/>
  <c r="B298" i="8" s="1"/>
  <c r="A154" i="8"/>
  <c r="B154" i="8" s="1"/>
  <c r="A381" i="8"/>
  <c r="B381" i="8" s="1"/>
  <c r="A55" i="8"/>
  <c r="B55" i="8" s="1"/>
  <c r="A206" i="8"/>
  <c r="B206" i="8" s="1"/>
  <c r="A324" i="8"/>
  <c r="B324" i="8" s="1"/>
  <c r="A180" i="8"/>
  <c r="B180" i="8" s="1"/>
  <c r="A36" i="8"/>
  <c r="B36" i="8" s="1"/>
  <c r="A311" i="8"/>
  <c r="B311" i="8" s="1"/>
  <c r="A167" i="8"/>
  <c r="B167" i="8" s="1"/>
  <c r="A430" i="8"/>
  <c r="B430" i="8" s="1"/>
  <c r="A286" i="8"/>
  <c r="B286" i="8" s="1"/>
  <c r="A142" i="8"/>
  <c r="B142" i="8" s="1"/>
  <c r="A187" i="8"/>
  <c r="B187" i="8" s="1"/>
  <c r="A312" i="8"/>
  <c r="B312" i="8" s="1"/>
  <c r="A130" i="8"/>
  <c r="B130" i="8" s="1"/>
  <c r="A182" i="8"/>
  <c r="B182" i="8" s="1"/>
  <c r="A64" i="8"/>
  <c r="B64" i="8" s="1"/>
  <c r="A104" i="8"/>
  <c r="B104" i="8" s="1"/>
  <c r="A260" i="8"/>
  <c r="B260" i="8" s="1"/>
  <c r="A249" i="8"/>
  <c r="B249" i="8" s="1"/>
  <c r="A148" i="8"/>
  <c r="B148" i="8" s="1"/>
  <c r="A354" i="8"/>
  <c r="B354" i="8" s="1"/>
  <c r="A399" i="8"/>
  <c r="B399" i="8" s="1"/>
  <c r="A199" i="8"/>
  <c r="B199" i="8" s="1"/>
  <c r="A438" i="8"/>
  <c r="B438" i="8" s="1"/>
  <c r="A357" i="8"/>
  <c r="B357" i="8" s="1"/>
  <c r="A377" i="8"/>
  <c r="B377" i="8" s="1"/>
  <c r="A194" i="8"/>
  <c r="B194" i="8" s="1"/>
  <c r="A37" i="8"/>
  <c r="B37" i="8" s="1"/>
  <c r="A299" i="8"/>
  <c r="B299" i="8" s="1"/>
  <c r="A63" i="8"/>
  <c r="B63" i="8" s="1"/>
  <c r="A414" i="8"/>
  <c r="B414" i="8" s="1"/>
  <c r="A245" i="8"/>
  <c r="B245" i="8" s="1"/>
  <c r="A76" i="8"/>
  <c r="B76" i="8" s="1"/>
  <c r="A219" i="8"/>
  <c r="B219" i="8" s="1"/>
  <c r="A333" i="8"/>
  <c r="B333" i="8" s="1"/>
  <c r="A282" i="8"/>
  <c r="B282" i="8" s="1"/>
  <c r="A353" i="8"/>
  <c r="B353" i="8" s="1"/>
  <c r="A65" i="8"/>
  <c r="B65" i="8" s="1"/>
  <c r="A319" i="8"/>
  <c r="B319" i="8" s="1"/>
  <c r="A175" i="8"/>
  <c r="B175" i="8" s="1"/>
  <c r="A42" i="8"/>
  <c r="B42" i="8" s="1"/>
  <c r="A326" i="8"/>
  <c r="B326" i="8" s="1"/>
  <c r="A38" i="8"/>
  <c r="B38" i="8" s="1"/>
  <c r="A313" i="8"/>
  <c r="B313" i="8" s="1"/>
  <c r="A169" i="8"/>
  <c r="B169" i="8" s="1"/>
  <c r="A444" i="8"/>
  <c r="B444" i="8" s="1"/>
  <c r="A300" i="8"/>
  <c r="B300" i="8" s="1"/>
  <c r="A156" i="8"/>
  <c r="B156" i="8" s="1"/>
  <c r="A431" i="8"/>
  <c r="B431" i="8" s="1"/>
  <c r="A287" i="8"/>
  <c r="B287" i="8" s="1"/>
  <c r="A143" i="8"/>
  <c r="B143" i="8" s="1"/>
  <c r="A406" i="8"/>
  <c r="B406" i="8" s="1"/>
  <c r="A262" i="8"/>
  <c r="B262" i="8" s="1"/>
  <c r="A118" i="8"/>
  <c r="B118" i="8" s="1"/>
  <c r="A232" i="8"/>
  <c r="B232" i="8" s="1"/>
  <c r="A327" i="8"/>
  <c r="B327" i="8" s="1"/>
  <c r="A441" i="8"/>
  <c r="B441" i="8" s="1"/>
  <c r="A153" i="8"/>
  <c r="B153" i="8" s="1"/>
  <c r="A272" i="8"/>
  <c r="B272" i="8" s="1"/>
  <c r="A390" i="8"/>
  <c r="B390" i="8" s="1"/>
  <c r="A102" i="8"/>
  <c r="B102" i="8" s="1"/>
  <c r="A221" i="8"/>
  <c r="B221" i="8" s="1"/>
  <c r="A340" i="8"/>
  <c r="B340" i="8" s="1"/>
  <c r="A52" i="8"/>
  <c r="B52" i="8" s="1"/>
  <c r="A195" i="8"/>
  <c r="B195" i="8" s="1"/>
  <c r="A309" i="8"/>
  <c r="B309" i="8" s="1"/>
  <c r="A428" i="8"/>
  <c r="B428" i="8" s="1"/>
  <c r="A140" i="8"/>
  <c r="B140" i="8" s="1"/>
  <c r="A258" i="8"/>
  <c r="B258" i="8" s="1"/>
  <c r="A329" i="8"/>
  <c r="B329" i="8" s="1"/>
  <c r="A44" i="8"/>
  <c r="B44" i="8" s="1"/>
  <c r="A307" i="8"/>
  <c r="B307" i="8" s="1"/>
  <c r="A163" i="8"/>
  <c r="B163" i="8" s="1"/>
  <c r="A41" i="8"/>
  <c r="B41" i="8" s="1"/>
  <c r="A314" i="8"/>
  <c r="B314" i="8" s="1"/>
  <c r="A170" i="8"/>
  <c r="B170" i="8" s="1"/>
  <c r="A445" i="8"/>
  <c r="B445" i="8" s="1"/>
  <c r="A301" i="8"/>
  <c r="B301" i="8" s="1"/>
  <c r="A157" i="8"/>
  <c r="B157" i="8" s="1"/>
  <c r="A432" i="8"/>
  <c r="B432" i="8" s="1"/>
  <c r="A288" i="8"/>
  <c r="B288" i="8" s="1"/>
  <c r="A144" i="8"/>
  <c r="B144" i="8" s="1"/>
  <c r="A419" i="8"/>
  <c r="B419" i="8" s="1"/>
  <c r="A275" i="8"/>
  <c r="B275" i="8" s="1"/>
  <c r="A131" i="8"/>
  <c r="B131" i="8" s="1"/>
  <c r="A394" i="8"/>
  <c r="B394" i="8" s="1"/>
  <c r="A250" i="8"/>
  <c r="B250" i="8" s="1"/>
  <c r="A106" i="8"/>
  <c r="B106" i="8" s="1"/>
  <c r="A53" i="8"/>
  <c r="B53" i="8" s="1"/>
  <c r="A423" i="8"/>
  <c r="B423" i="8" s="1"/>
  <c r="A436" i="8"/>
  <c r="B436" i="8" s="1"/>
  <c r="A236" i="8"/>
  <c r="B236" i="8" s="1"/>
  <c r="A304" i="8"/>
  <c r="B304" i="8" s="1"/>
  <c r="A56" i="8"/>
  <c r="B56" i="8" s="1"/>
  <c r="A124" i="8"/>
  <c r="B124" i="8" s="1"/>
  <c r="A330" i="8"/>
  <c r="B330" i="8" s="1"/>
  <c r="A49" i="8"/>
  <c r="B49" i="8" s="1"/>
  <c r="A320" i="8"/>
  <c r="B320" i="8" s="1"/>
  <c r="A100" i="8"/>
  <c r="B100" i="8" s="1"/>
  <c r="A89" i="8"/>
  <c r="B89" i="8" s="1"/>
  <c r="A325" i="8"/>
  <c r="B325" i="8" s="1"/>
  <c r="A418" i="8"/>
  <c r="B418" i="8" s="1"/>
  <c r="A126" i="8"/>
  <c r="B126" i="8" s="1"/>
  <c r="A417" i="8"/>
  <c r="B417" i="8" s="1"/>
  <c r="A78" i="8"/>
  <c r="B78" i="8" s="1"/>
  <c r="A171" i="8"/>
  <c r="B171" i="8" s="1"/>
  <c r="A305" i="8"/>
  <c r="B305" i="8" s="1"/>
  <c r="A39" i="8"/>
  <c r="B39" i="8" s="1"/>
  <c r="A145" i="8"/>
  <c r="B145" i="8" s="1"/>
  <c r="A119" i="8"/>
  <c r="B119" i="8" s="1"/>
  <c r="A184" i="8"/>
  <c r="B184" i="8" s="1"/>
  <c r="A279" i="8"/>
  <c r="B279" i="8" s="1"/>
  <c r="A393" i="8"/>
  <c r="B393" i="8" s="1"/>
  <c r="A105" i="8"/>
  <c r="B105" i="8" s="1"/>
  <c r="A224" i="8"/>
  <c r="B224" i="8" s="1"/>
  <c r="A342" i="8"/>
  <c r="B342" i="8" s="1"/>
  <c r="A54" i="8"/>
  <c r="B54" i="8" s="1"/>
  <c r="A173" i="8"/>
  <c r="B173" i="8" s="1"/>
  <c r="A292" i="8"/>
  <c r="B292" i="8" s="1"/>
  <c r="A435" i="8"/>
  <c r="B435" i="8" s="1"/>
  <c r="A147" i="8"/>
  <c r="B147" i="8" s="1"/>
  <c r="A261" i="8"/>
  <c r="B261" i="8" s="1"/>
  <c r="A380" i="8"/>
  <c r="B380" i="8" s="1"/>
  <c r="A92" i="8"/>
  <c r="B92" i="8" s="1"/>
  <c r="A210" i="8"/>
  <c r="B210" i="8" s="1"/>
  <c r="A281" i="8"/>
  <c r="B281" i="8" s="1"/>
  <c r="A427" i="8"/>
  <c r="B427" i="8" s="1"/>
  <c r="A283" i="8"/>
  <c r="B283" i="8" s="1"/>
  <c r="A139" i="8"/>
  <c r="B139" i="8" s="1"/>
  <c r="A434" i="8"/>
  <c r="B434" i="8" s="1"/>
  <c r="A290" i="8"/>
  <c r="B290" i="8" s="1"/>
  <c r="A146" i="8"/>
  <c r="B146" i="8" s="1"/>
  <c r="A421" i="8"/>
  <c r="B421" i="8" s="1"/>
  <c r="A277" i="8"/>
  <c r="B277" i="8" s="1"/>
  <c r="A133" i="8"/>
  <c r="B133" i="8" s="1"/>
  <c r="A408" i="8"/>
  <c r="B408" i="8" s="1"/>
  <c r="A264" i="8"/>
  <c r="B264" i="8" s="1"/>
  <c r="A120" i="8"/>
  <c r="B120" i="8" s="1"/>
  <c r="A395" i="8"/>
  <c r="B395" i="8" s="1"/>
  <c r="A251" i="8"/>
  <c r="B251" i="8" s="1"/>
  <c r="A107" i="8"/>
  <c r="B107" i="8" s="1"/>
  <c r="A370" i="8"/>
  <c r="B370" i="8" s="1"/>
  <c r="A226" i="8"/>
  <c r="B226" i="8" s="1"/>
  <c r="A82" i="8"/>
  <c r="B82" i="8" s="1"/>
  <c r="A159" i="8"/>
  <c r="B159" i="8" s="1"/>
  <c r="A222" i="8"/>
  <c r="B222" i="8" s="1"/>
  <c r="A378" i="8"/>
  <c r="B378" i="8" s="1"/>
  <c r="A135" i="8"/>
  <c r="B135" i="8" s="1"/>
  <c r="A198" i="8"/>
  <c r="B198" i="8" s="1"/>
  <c r="A211" i="8"/>
  <c r="B211" i="8" s="1"/>
  <c r="A225" i="8"/>
  <c r="B225" i="8" s="1"/>
  <c r="A293" i="8"/>
  <c r="B293" i="8" s="1"/>
  <c r="A93" i="8"/>
  <c r="B93" i="8" s="1"/>
  <c r="A401" i="8"/>
  <c r="B401" i="8" s="1"/>
  <c r="A337" i="8"/>
  <c r="B337" i="8" s="1"/>
  <c r="A201" i="8"/>
  <c r="B201" i="8" s="1"/>
  <c r="A243" i="8"/>
  <c r="B243" i="8" s="1"/>
  <c r="A306" i="8"/>
  <c r="B306" i="8" s="1"/>
  <c r="A338" i="8"/>
  <c r="B338" i="8" s="1"/>
  <c r="A181" i="8"/>
  <c r="B181" i="8" s="1"/>
  <c r="A155" i="8"/>
  <c r="B155" i="8" s="1"/>
  <c r="A256" i="8"/>
  <c r="B256" i="8" s="1"/>
  <c r="A177" i="8"/>
  <c r="B177" i="8" s="1"/>
  <c r="A164" i="8"/>
  <c r="B164" i="8" s="1"/>
  <c r="A208" i="8"/>
  <c r="B208" i="8" s="1"/>
  <c r="A129" i="8"/>
  <c r="B129" i="8" s="1"/>
  <c r="A316" i="8"/>
  <c r="B316" i="8" s="1"/>
  <c r="A116" i="8"/>
  <c r="B116" i="8" s="1"/>
  <c r="A295" i="8"/>
  <c r="B295" i="8" s="1"/>
  <c r="A158" i="8"/>
  <c r="B158" i="8" s="1"/>
  <c r="A276" i="8"/>
  <c r="B276" i="8" s="1"/>
  <c r="A382" i="8"/>
  <c r="B382" i="8" s="1"/>
  <c r="A160" i="8"/>
  <c r="B160" i="8" s="1"/>
  <c r="A255" i="8"/>
  <c r="B255" i="8" s="1"/>
  <c r="A369" i="8"/>
  <c r="B369" i="8" s="1"/>
  <c r="A81" i="8"/>
  <c r="B81" i="8" s="1"/>
  <c r="A200" i="8"/>
  <c r="B200" i="8" s="1"/>
  <c r="A318" i="8"/>
  <c r="B318" i="8" s="1"/>
  <c r="A437" i="8"/>
  <c r="B437" i="8" s="1"/>
  <c r="A149" i="8"/>
  <c r="B149" i="8" s="1"/>
  <c r="A268" i="8"/>
  <c r="B268" i="8" s="1"/>
  <c r="A411" i="8"/>
  <c r="B411" i="8" s="1"/>
  <c r="A123" i="8"/>
  <c r="B123" i="8" s="1"/>
  <c r="A237" i="8"/>
  <c r="B237" i="8" s="1"/>
  <c r="A356" i="8"/>
  <c r="B356" i="8" s="1"/>
  <c r="A68" i="8"/>
  <c r="B68" i="8" s="1"/>
  <c r="A186" i="8"/>
  <c r="B186" i="8" s="1"/>
  <c r="A257" i="8"/>
  <c r="B257" i="8" s="1"/>
  <c r="A415" i="8"/>
  <c r="B415" i="8" s="1"/>
  <c r="A271" i="8"/>
  <c r="B271" i="8" s="1"/>
  <c r="A127" i="8"/>
  <c r="B127" i="8" s="1"/>
  <c r="A422" i="8"/>
  <c r="B422" i="8" s="1"/>
  <c r="A278" i="8"/>
  <c r="B278" i="8" s="1"/>
  <c r="A134" i="8"/>
  <c r="B134" i="8" s="1"/>
  <c r="A409" i="8"/>
  <c r="B409" i="8" s="1"/>
  <c r="A265" i="8"/>
  <c r="B265" i="8" s="1"/>
  <c r="A121" i="8"/>
  <c r="B121" i="8" s="1"/>
  <c r="A396" i="8"/>
  <c r="B396" i="8" s="1"/>
  <c r="A252" i="8"/>
  <c r="B252" i="8" s="1"/>
  <c r="A108" i="8"/>
  <c r="B108" i="8" s="1"/>
  <c r="A383" i="8"/>
  <c r="B383" i="8" s="1"/>
  <c r="A239" i="8"/>
  <c r="B239" i="8" s="1"/>
  <c r="A95" i="8"/>
  <c r="B95" i="8" s="1"/>
  <c r="A358" i="8"/>
  <c r="B358" i="8" s="1"/>
  <c r="A214" i="8"/>
  <c r="B214" i="8" s="1"/>
  <c r="A70" i="8"/>
  <c r="B70" i="8" s="1"/>
  <c r="A273" i="8"/>
  <c r="B273" i="8" s="1"/>
  <c r="A429" i="8"/>
  <c r="B429" i="8" s="1"/>
  <c r="A80" i="8"/>
  <c r="B80" i="8" s="1"/>
  <c r="A291" i="8"/>
  <c r="B291" i="8" s="1"/>
  <c r="A425" i="8"/>
  <c r="B425" i="8" s="1"/>
  <c r="A174" i="8"/>
  <c r="B174" i="8" s="1"/>
  <c r="A212" i="8"/>
  <c r="B212" i="8" s="1"/>
  <c r="A343" i="8"/>
  <c r="B343" i="8" s="1"/>
  <c r="A62" i="8"/>
  <c r="B62" i="8" s="1"/>
  <c r="A87" i="8"/>
  <c r="B87" i="8" s="1"/>
  <c r="A269" i="8"/>
  <c r="B269" i="8" s="1"/>
  <c r="A188" i="8"/>
  <c r="B188" i="8" s="1"/>
  <c r="A50" i="8"/>
  <c r="B50" i="8" s="1"/>
  <c r="A274" i="8"/>
  <c r="B274" i="8" s="1"/>
  <c r="A351" i="8"/>
  <c r="B351" i="8" s="1"/>
  <c r="A296" i="8"/>
  <c r="B296" i="8" s="1"/>
  <c r="A45" i="8"/>
  <c r="B45" i="8" s="1"/>
  <c r="A303" i="8"/>
  <c r="B303" i="8" s="1"/>
  <c r="A366" i="8"/>
  <c r="B366" i="8" s="1"/>
  <c r="A197" i="8"/>
  <c r="B197" i="8" s="1"/>
  <c r="A404" i="8"/>
  <c r="B404" i="8" s="1"/>
  <c r="A439" i="8"/>
  <c r="B439" i="8" s="1"/>
  <c r="A302" i="8"/>
  <c r="B302" i="8" s="1"/>
  <c r="A289" i="8"/>
  <c r="B289" i="8" s="1"/>
  <c r="A420" i="8"/>
  <c r="B420" i="8" s="1"/>
  <c r="A407" i="8"/>
  <c r="B407" i="8" s="1"/>
  <c r="A263" i="8"/>
  <c r="B263" i="8" s="1"/>
  <c r="A238" i="8"/>
  <c r="B238" i="8" s="1"/>
  <c r="A424" i="8"/>
  <c r="B424" i="8" s="1"/>
  <c r="A136" i="8"/>
  <c r="B136" i="8" s="1"/>
  <c r="A231" i="8"/>
  <c r="B231" i="8" s="1"/>
  <c r="A345" i="8"/>
  <c r="B345" i="8" s="1"/>
  <c r="A57" i="8"/>
  <c r="B57" i="8" s="1"/>
  <c r="A176" i="8"/>
  <c r="B176" i="8" s="1"/>
  <c r="A294" i="8"/>
  <c r="B294" i="8" s="1"/>
  <c r="A413" i="8"/>
  <c r="B413" i="8" s="1"/>
  <c r="A125" i="8"/>
  <c r="B125" i="8" s="1"/>
  <c r="A244" i="8"/>
  <c r="B244" i="8" s="1"/>
  <c r="A387" i="8"/>
  <c r="B387" i="8" s="1"/>
  <c r="A99" i="8"/>
  <c r="B99" i="8" s="1"/>
  <c r="A213" i="8"/>
  <c r="B213" i="8" s="1"/>
  <c r="A332" i="8"/>
  <c r="B332" i="8" s="1"/>
  <c r="A40" i="8"/>
  <c r="B40" i="8" s="1"/>
  <c r="A138" i="8"/>
  <c r="B138" i="8" s="1"/>
  <c r="A233" i="8"/>
  <c r="B233" i="8" s="1"/>
  <c r="A403" i="8"/>
  <c r="B403" i="8" s="1"/>
  <c r="A259" i="8"/>
  <c r="B259" i="8" s="1"/>
  <c r="A115" i="8"/>
  <c r="B115" i="8" s="1"/>
  <c r="A410" i="8"/>
  <c r="B410" i="8" s="1"/>
  <c r="A266" i="8"/>
  <c r="B266" i="8" s="1"/>
  <c r="A122" i="8"/>
  <c r="B122" i="8" s="1"/>
  <c r="A397" i="8"/>
  <c r="B397" i="8" s="1"/>
  <c r="A253" i="8"/>
  <c r="B253" i="8" s="1"/>
  <c r="A109" i="8"/>
  <c r="B109" i="8" s="1"/>
  <c r="A384" i="8"/>
  <c r="B384" i="8" s="1"/>
  <c r="A240" i="8"/>
  <c r="B240" i="8" s="1"/>
  <c r="A96" i="8"/>
  <c r="B96" i="8" s="1"/>
  <c r="A371" i="8"/>
  <c r="B371" i="8" s="1"/>
  <c r="A227" i="8"/>
  <c r="B227" i="8" s="1"/>
  <c r="A83" i="8"/>
  <c r="B83" i="8" s="1"/>
  <c r="A346" i="8"/>
  <c r="B346" i="8" s="1"/>
  <c r="A202" i="8"/>
  <c r="B202" i="8" s="1"/>
  <c r="A58" i="8"/>
  <c r="B58" i="8" s="1"/>
  <c r="A352" i="8"/>
  <c r="B352" i="8" s="1"/>
  <c r="A341" i="8"/>
  <c r="B341" i="8" s="1"/>
  <c r="A141" i="8"/>
  <c r="B141" i="8" s="1"/>
  <c r="A328" i="8"/>
  <c r="B328" i="8" s="1"/>
  <c r="A117" i="8"/>
  <c r="B117" i="8" s="1"/>
  <c r="A111" i="8"/>
  <c r="B111" i="8" s="1"/>
  <c r="A412" i="8"/>
  <c r="B412" i="8" s="1"/>
  <c r="A350" i="8"/>
  <c r="B350" i="8" s="1"/>
  <c r="A375" i="8"/>
  <c r="B375" i="8" s="1"/>
  <c r="A150" i="8"/>
  <c r="B150" i="8" s="1"/>
  <c r="A69" i="8"/>
  <c r="B69" i="8" s="1"/>
  <c r="A43" i="8"/>
  <c r="B43" i="8" s="1"/>
  <c r="A443" i="8"/>
  <c r="B443" i="8" s="1"/>
  <c r="A364" i="8"/>
  <c r="B364" i="8" s="1"/>
  <c r="A248" i="8"/>
  <c r="B248" i="8" s="1"/>
  <c r="A35" i="8"/>
  <c r="B35" i="8" s="1"/>
  <c r="A234" i="8"/>
  <c r="B234" i="8" s="1"/>
  <c r="A151" i="8"/>
  <c r="B151" i="8" s="1"/>
  <c r="A433" i="8"/>
  <c r="B433" i="8" s="1"/>
  <c r="A132" i="8"/>
  <c r="B132" i="8" s="1"/>
  <c r="A94" i="8"/>
  <c r="B94" i="8" s="1"/>
  <c r="A400" i="8"/>
  <c r="B400" i="8" s="1"/>
  <c r="A112" i="8"/>
  <c r="B112" i="8" s="1"/>
  <c r="A207" i="8"/>
  <c r="B207" i="8" s="1"/>
  <c r="A321" i="8"/>
  <c r="B321" i="8" s="1"/>
  <c r="A440" i="8"/>
  <c r="B440" i="8" s="1"/>
  <c r="A152" i="8"/>
  <c r="B152" i="8" s="1"/>
  <c r="A270" i="8"/>
  <c r="B270" i="8" s="1"/>
  <c r="A389" i="8"/>
  <c r="B389" i="8" s="1"/>
  <c r="A101" i="8"/>
  <c r="B101" i="8" s="1"/>
  <c r="A220" i="8"/>
  <c r="B220" i="8" s="1"/>
  <c r="A363" i="8"/>
  <c r="B363" i="8" s="1"/>
  <c r="A75" i="8"/>
  <c r="B75" i="8" s="1"/>
  <c r="A189" i="8"/>
  <c r="B189" i="8" s="1"/>
  <c r="A308" i="8"/>
  <c r="B308" i="8" s="1"/>
  <c r="A426" i="8"/>
  <c r="B426" i="8" s="1"/>
  <c r="A114" i="8"/>
  <c r="B114" i="8" s="1"/>
  <c r="A209" i="8"/>
  <c r="B209" i="8" s="1"/>
  <c r="A391" i="8"/>
  <c r="B391" i="8" s="1"/>
  <c r="A247" i="8"/>
  <c r="B247" i="8" s="1"/>
  <c r="A103" i="8"/>
  <c r="B103" i="8" s="1"/>
  <c r="A398" i="8"/>
  <c r="B398" i="8" s="1"/>
  <c r="A254" i="8"/>
  <c r="B254" i="8" s="1"/>
  <c r="A110" i="8"/>
  <c r="B110" i="8" s="1"/>
  <c r="A385" i="8"/>
  <c r="B385" i="8" s="1"/>
  <c r="A241" i="8"/>
  <c r="B241" i="8" s="1"/>
  <c r="A97" i="8"/>
  <c r="B97" i="8" s="1"/>
  <c r="A372" i="8"/>
  <c r="B372" i="8" s="1"/>
  <c r="A228" i="8"/>
  <c r="B228" i="8" s="1"/>
  <c r="A84" i="8"/>
  <c r="B84" i="8" s="1"/>
  <c r="A359" i="8"/>
  <c r="B359" i="8" s="1"/>
  <c r="A215" i="8"/>
  <c r="B215" i="8" s="1"/>
  <c r="A71" i="8"/>
  <c r="B71" i="8" s="1"/>
  <c r="A334" i="8"/>
  <c r="B334" i="8" s="1"/>
  <c r="A190" i="8"/>
  <c r="B190" i="8" s="1"/>
  <c r="A46" i="8"/>
  <c r="B46" i="8" s="1"/>
  <c r="AF199" i="8"/>
  <c r="AG154" i="8"/>
  <c r="AY66" i="7"/>
  <c r="AY75" i="7"/>
  <c r="AS76" i="7"/>
  <c r="AR76" i="7" s="1"/>
  <c r="AY569" i="7" l="1"/>
  <c r="L32" i="7"/>
  <c r="AR539" i="7"/>
  <c r="M32" i="8"/>
  <c r="K32" i="8"/>
  <c r="N32" i="8"/>
  <c r="L32" i="8"/>
  <c r="AF154" i="8"/>
  <c r="AY76" i="7"/>
  <c r="AY539" i="7" l="1"/>
  <c r="AY56" i="7"/>
  <c r="AG475" i="8" l="1"/>
  <c r="AF475" i="8" l="1"/>
  <c r="AG476" i="8"/>
  <c r="AF476" i="8" l="1"/>
  <c r="AS96" i="7" l="1"/>
  <c r="AS97" i="7" s="1"/>
  <c r="AR97" i="7" l="1"/>
  <c r="AY97" i="7" s="1"/>
  <c r="AS98" i="7"/>
  <c r="AR96" i="7"/>
  <c r="AY96" i="7" s="1"/>
  <c r="AR98" i="7" l="1"/>
  <c r="AY98" i="7" s="1"/>
  <c r="AS99" i="7"/>
  <c r="AR99" i="7" l="1"/>
  <c r="AY99" i="7" s="1"/>
  <c r="AS100" i="7"/>
  <c r="AR100" i="7" s="1"/>
  <c r="AY100" i="7" s="1"/>
  <c r="AS101" i="7" l="1"/>
  <c r="AG40" i="8"/>
  <c r="AR101" i="7" l="1"/>
  <c r="AY101" i="7" s="1"/>
  <c r="AS102" i="7"/>
  <c r="AS103" i="7" s="1"/>
  <c r="AR103" i="7" s="1"/>
  <c r="AY103" i="7" s="1"/>
  <c r="AF40" i="8"/>
  <c r="AG41" i="8"/>
  <c r="AS104" i="7" l="1"/>
  <c r="AR102" i="7"/>
  <c r="AY102" i="7" s="1"/>
  <c r="AF41" i="8"/>
  <c r="AG43" i="8"/>
  <c r="AR104" i="7" l="1"/>
  <c r="AY104" i="7" s="1"/>
  <c r="AS105" i="7"/>
  <c r="AF43" i="8"/>
  <c r="AG56" i="8"/>
  <c r="AR105" i="7" l="1"/>
  <c r="AY105" i="7" s="1"/>
  <c r="AS106" i="7"/>
  <c r="AS142" i="7"/>
  <c r="AF56" i="8"/>
  <c r="AG59" i="8"/>
  <c r="AG76" i="8" s="1"/>
  <c r="AR106" i="7" l="1"/>
  <c r="AY106" i="7" s="1"/>
  <c r="AS143" i="7"/>
  <c r="AR143" i="7" s="1"/>
  <c r="AY143" i="7" s="1"/>
  <c r="AR142" i="7"/>
  <c r="AY142" i="7" s="1"/>
  <c r="AG127" i="8"/>
  <c r="AF76" i="8"/>
  <c r="AF59" i="8"/>
  <c r="AS144" i="7" l="1"/>
  <c r="AG151" i="8"/>
  <c r="AF151" i="8" s="1"/>
  <c r="AF127" i="8"/>
  <c r="AR144" i="7" l="1"/>
  <c r="AY144" i="7" s="1"/>
  <c r="AS145" i="7"/>
  <c r="AR145" i="7" s="1"/>
  <c r="AY145" i="7" s="1"/>
  <c r="AG152" i="8"/>
  <c r="AF152" i="8" l="1"/>
  <c r="AG153" i="8"/>
  <c r="AF153" i="8" l="1"/>
  <c r="AG164" i="8"/>
  <c r="AG165" i="8" l="1"/>
  <c r="AF164" i="8"/>
  <c r="AG166" i="8" l="1"/>
  <c r="AF165" i="8"/>
  <c r="AF166" i="8" l="1"/>
  <c r="AG167" i="8"/>
  <c r="AF167" i="8" l="1"/>
  <c r="AG168" i="8"/>
  <c r="AF168" i="8" l="1"/>
  <c r="AG170" i="8"/>
  <c r="AF170" i="8" l="1"/>
  <c r="AG171" i="8"/>
  <c r="AG172" i="8" l="1"/>
  <c r="AF171" i="8"/>
  <c r="AF172" i="8" l="1"/>
  <c r="AG173" i="8"/>
  <c r="AG175" i="8" l="1"/>
  <c r="AF173" i="8"/>
  <c r="AF175" i="8" l="1"/>
  <c r="AG176" i="8"/>
  <c r="AF176" i="8" l="1"/>
  <c r="AG177" i="8"/>
  <c r="AG178" i="8" l="1"/>
  <c r="AF177" i="8"/>
  <c r="AG179" i="8" l="1"/>
  <c r="AF178" i="8"/>
  <c r="AG180" i="8" l="1"/>
  <c r="AF179" i="8"/>
  <c r="AF180" i="8" l="1"/>
  <c r="AG181" i="8"/>
  <c r="AF181" i="8" l="1"/>
  <c r="AG182" i="8"/>
  <c r="AF182" i="8" l="1"/>
  <c r="AG183" i="8"/>
  <c r="AF183" i="8" l="1"/>
  <c r="AG192" i="8"/>
  <c r="AF192" i="8" l="1"/>
  <c r="AG193" i="8"/>
  <c r="AF193" i="8" l="1"/>
  <c r="AG194" i="8"/>
  <c r="AF194" i="8" l="1"/>
  <c r="AG195" i="8"/>
  <c r="AF195" i="8" l="1"/>
  <c r="AG209" i="8"/>
  <c r="AF209" i="8" l="1"/>
  <c r="AG210" i="8"/>
  <c r="AF210" i="8" l="1"/>
  <c r="AG211" i="8"/>
  <c r="AF211" i="8" l="1"/>
  <c r="AG212" i="8"/>
  <c r="AF212" i="8" l="1"/>
  <c r="AG214" i="8"/>
  <c r="AF214" i="8" l="1"/>
  <c r="AG215" i="8"/>
  <c r="AG216" i="8" l="1"/>
  <c r="AF215" i="8"/>
  <c r="AG217" i="8" l="1"/>
  <c r="AF216" i="8"/>
  <c r="AF217" i="8" l="1"/>
  <c r="AG218" i="8"/>
  <c r="AF218" i="8" l="1"/>
  <c r="AG233" i="8"/>
  <c r="AF233" i="8" s="1"/>
  <c r="AG234" i="8" l="1"/>
  <c r="AF234" i="8" s="1"/>
  <c r="AG235" i="8" l="1"/>
  <c r="AF235" i="8" s="1"/>
  <c r="AG236" i="8" l="1"/>
  <c r="AF236" i="8" s="1"/>
  <c r="AS238" i="7" l="1"/>
  <c r="AG261" i="8"/>
  <c r="AR238" i="7" l="1"/>
  <c r="AS239" i="7"/>
  <c r="AF261" i="8"/>
  <c r="AG262" i="8"/>
  <c r="AY238" i="7" l="1"/>
  <c r="AS240" i="7"/>
  <c r="AR239" i="7"/>
  <c r="AY239" i="7" s="1"/>
  <c r="AF262" i="8"/>
  <c r="AG263" i="8"/>
  <c r="AR240" i="7" l="1"/>
  <c r="AY240" i="7" s="1"/>
  <c r="AS241" i="7"/>
  <c r="AG267" i="8"/>
  <c r="AF267" i="8" s="1"/>
  <c r="AF263" i="8"/>
  <c r="AG308" i="8" l="1"/>
  <c r="AF308" i="8" s="1"/>
  <c r="AR241" i="7"/>
  <c r="AY241" i="7" s="1"/>
  <c r="AS242" i="7"/>
  <c r="AG309" i="8"/>
  <c r="AF309" i="8" s="1"/>
  <c r="AR242" i="7" l="1"/>
  <c r="AY242" i="7" s="1"/>
  <c r="AS243" i="7"/>
  <c r="AG311" i="8"/>
  <c r="AF311" i="8" s="1"/>
  <c r="AR243" i="7" l="1"/>
  <c r="AY243" i="7" s="1"/>
  <c r="AS244" i="7"/>
  <c r="AG313" i="8"/>
  <c r="AF313" i="8" s="1"/>
  <c r="AG314" i="8"/>
  <c r="AR244" i="7" l="1"/>
  <c r="AY244" i="7" s="1"/>
  <c r="AS245" i="7"/>
  <c r="AF314" i="8"/>
  <c r="AG315" i="8"/>
  <c r="AR245" i="7" l="1"/>
  <c r="AY245" i="7" s="1"/>
  <c r="AS246" i="7"/>
  <c r="AF315" i="8"/>
  <c r="AG319" i="8"/>
  <c r="AR246" i="7" l="1"/>
  <c r="AY246" i="7" s="1"/>
  <c r="AS247" i="7"/>
  <c r="AS347" i="7" s="1"/>
  <c r="AF319" i="8"/>
  <c r="AG323" i="8"/>
  <c r="AR347" i="7" l="1"/>
  <c r="AY347" i="7" s="1"/>
  <c r="AR247" i="7"/>
  <c r="AY247" i="7" s="1"/>
  <c r="AF323" i="8"/>
  <c r="AG325" i="8"/>
  <c r="AG326" i="8" l="1"/>
  <c r="AF325" i="8"/>
  <c r="AF326" i="8" l="1"/>
  <c r="AG327" i="8"/>
  <c r="AF327" i="8" l="1"/>
  <c r="AG333" i="8"/>
  <c r="AS381" i="7" l="1"/>
  <c r="AF333" i="8"/>
  <c r="AG345" i="8"/>
  <c r="AR381" i="7" l="1"/>
  <c r="AY381" i="7" s="1"/>
  <c r="AS382" i="7"/>
  <c r="AS383" i="7" s="1"/>
  <c r="AR383" i="7" s="1"/>
  <c r="AY383" i="7" s="1"/>
  <c r="AF345" i="8"/>
  <c r="AG346" i="8"/>
  <c r="AS384" i="7" l="1"/>
  <c r="AR384" i="7" s="1"/>
  <c r="AY384" i="7" s="1"/>
  <c r="AR382" i="7"/>
  <c r="AY382" i="7" s="1"/>
  <c r="AF346" i="8"/>
  <c r="AG349" i="8"/>
  <c r="AS385" i="7" l="1"/>
  <c r="AR385" i="7" s="1"/>
  <c r="AY385" i="7" s="1"/>
  <c r="AG352" i="8"/>
  <c r="AF349" i="8"/>
  <c r="AS387" i="7" l="1"/>
  <c r="AS388" i="7" s="1"/>
  <c r="AR388" i="7" s="1"/>
  <c r="AY388" i="7" s="1"/>
  <c r="AF352" i="8"/>
  <c r="AG357" i="8"/>
  <c r="AS389" i="7" l="1"/>
  <c r="AS390" i="7" s="1"/>
  <c r="AR387" i="7"/>
  <c r="AY387" i="7" s="1"/>
  <c r="AF357" i="8"/>
  <c r="AG361" i="8"/>
  <c r="AR389" i="7" l="1"/>
  <c r="AR390" i="7"/>
  <c r="AY390" i="7" s="1"/>
  <c r="AS449" i="7"/>
  <c r="AR449" i="7" s="1"/>
  <c r="AY449" i="7" s="1"/>
  <c r="AS450" i="7"/>
  <c r="AG362" i="8"/>
  <c r="AF361" i="8"/>
  <c r="AR450" i="7" l="1"/>
  <c r="AS451" i="7"/>
  <c r="AY389" i="7"/>
  <c r="AF362" i="8"/>
  <c r="AG363" i="8"/>
  <c r="AR451" i="7" l="1"/>
  <c r="AS454" i="7"/>
  <c r="AF363" i="8"/>
  <c r="AG364" i="8"/>
  <c r="AR454" i="7" l="1"/>
  <c r="AS455" i="7"/>
  <c r="AY451" i="7"/>
  <c r="AY450" i="7"/>
  <c r="AF364" i="8"/>
  <c r="AG370" i="8"/>
  <c r="AR455" i="7" l="1"/>
  <c r="AS457" i="7"/>
  <c r="AY454" i="7"/>
  <c r="AF370" i="8"/>
  <c r="AG373" i="8"/>
  <c r="AR457" i="7" l="1"/>
  <c r="AS460" i="7"/>
  <c r="AG375" i="8"/>
  <c r="AF373" i="8"/>
  <c r="AR460" i="7" l="1"/>
  <c r="AY460" i="7" s="1"/>
  <c r="AS462" i="7"/>
  <c r="AY455" i="7"/>
  <c r="AF375" i="8"/>
  <c r="AG383" i="8"/>
  <c r="AR462" i="7" l="1"/>
  <c r="AS464" i="7"/>
  <c r="AY457" i="7"/>
  <c r="AF383" i="8"/>
  <c r="AG384" i="8"/>
  <c r="AR464" i="7" l="1"/>
  <c r="AS468" i="7"/>
  <c r="AG385" i="8"/>
  <c r="AF384" i="8"/>
  <c r="AY462" i="7" l="1"/>
  <c r="AR468" i="7"/>
  <c r="AS469" i="7"/>
  <c r="AY464" i="7"/>
  <c r="AF385" i="8"/>
  <c r="AG387" i="8"/>
  <c r="AR469" i="7" l="1"/>
  <c r="AS472" i="7"/>
  <c r="AY468" i="7"/>
  <c r="AF387" i="8"/>
  <c r="AG389" i="8"/>
  <c r="AR472" i="7" l="1"/>
  <c r="AY472" i="7" s="1"/>
  <c r="AS473" i="7"/>
  <c r="AY469" i="7"/>
  <c r="AF389" i="8"/>
  <c r="AG390" i="8"/>
  <c r="AR473" i="7" l="1"/>
  <c r="AY473" i="7" s="1"/>
  <c r="AS474" i="7"/>
  <c r="AF390" i="8"/>
  <c r="AG399" i="8"/>
  <c r="AR474" i="7" l="1"/>
  <c r="AY474" i="7" s="1"/>
  <c r="AS475" i="7"/>
  <c r="AF399" i="8"/>
  <c r="AG404" i="8"/>
  <c r="AR475" i="7" l="1"/>
  <c r="AY475" i="7" s="1"/>
  <c r="AS476" i="7"/>
  <c r="AF404" i="8"/>
  <c r="AG405" i="8"/>
  <c r="AR476" i="7" l="1"/>
  <c r="AG30" i="7"/>
  <c r="AS33" i="7"/>
  <c r="AF405" i="8"/>
  <c r="AG406" i="8"/>
  <c r="AG32" i="7" l="1"/>
  <c r="AR29" i="7"/>
  <c r="AF406" i="8"/>
  <c r="AG407" i="8"/>
  <c r="AX32" i="7" l="1"/>
  <c r="AU29" i="7"/>
  <c r="AU33" i="7" s="1"/>
  <c r="G28" i="7" s="1"/>
  <c r="AR33" i="7"/>
  <c r="AF407" i="8"/>
  <c r="AG463" i="8"/>
  <c r="AY476" i="7" l="1"/>
  <c r="AY32" i="7" s="1"/>
  <c r="AF463" i="8"/>
  <c r="AG464" i="8"/>
  <c r="AF464" i="8" l="1"/>
  <c r="AG466" i="8"/>
  <c r="AF466" i="8" l="1"/>
  <c r="AG467" i="8"/>
  <c r="AF467" i="8" l="1"/>
  <c r="AG468" i="8"/>
  <c r="AG469" i="8" l="1"/>
  <c r="AF468" i="8"/>
  <c r="AF469" i="8" l="1"/>
  <c r="AG470" i="8"/>
  <c r="AF470" i="8" l="1"/>
  <c r="AG471" i="8"/>
  <c r="AF471" i="8" l="1"/>
  <c r="V30" i="8"/>
  <c r="AG33" i="8"/>
  <c r="V32" i="8" l="1"/>
  <c r="J32" i="8" s="1" a="1"/>
  <c r="J32" i="8" s="1"/>
  <c r="AF29" i="8"/>
  <c r="AI29" i="8" l="1"/>
  <c r="AF33" i="8"/>
  <c r="G27" i="7" l="1"/>
  <c r="G27" i="8"/>
  <c r="AI33" i="8"/>
  <c r="G28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<sst xmlns="http://schemas.openxmlformats.org/spreadsheetml/2006/main" count="259" uniqueCount="190">
  <si>
    <t>200m</t>
    <phoneticPr fontId="9" type="noConversion"/>
  </si>
  <si>
    <t>1500m</t>
    <phoneticPr fontId="9" type="noConversion"/>
  </si>
  <si>
    <t>800m</t>
    <phoneticPr fontId="9" type="noConversion"/>
  </si>
  <si>
    <t>400m</t>
    <phoneticPr fontId="9" type="noConversion"/>
  </si>
  <si>
    <t>100m</t>
    <phoneticPr fontId="9" type="noConversion"/>
  </si>
  <si>
    <t>100mH</t>
    <phoneticPr fontId="9" type="noConversion"/>
  </si>
  <si>
    <t>Group</t>
    <phoneticPr fontId="9" type="noConversion"/>
  </si>
  <si>
    <t>No.</t>
    <phoneticPr fontId="9" type="noConversion"/>
  </si>
  <si>
    <t>MD</t>
    <phoneticPr fontId="9" type="noConversion"/>
  </si>
  <si>
    <t>GD</t>
    <phoneticPr fontId="9" type="noConversion"/>
  </si>
  <si>
    <t>MC</t>
    <phoneticPr fontId="9" type="noConversion"/>
  </si>
  <si>
    <t>MB</t>
    <phoneticPr fontId="9" type="noConversion"/>
  </si>
  <si>
    <t>GA</t>
    <phoneticPr fontId="9" type="noConversion"/>
  </si>
  <si>
    <t>MA</t>
    <phoneticPr fontId="9" type="noConversion"/>
  </si>
  <si>
    <t>400M</t>
    <phoneticPr fontId="9" type="noConversion"/>
  </si>
  <si>
    <t>60M</t>
    <phoneticPr fontId="9" type="noConversion"/>
  </si>
  <si>
    <t>200M</t>
    <phoneticPr fontId="9" type="noConversion"/>
  </si>
  <si>
    <t>100M</t>
    <phoneticPr fontId="9" type="noConversion"/>
  </si>
  <si>
    <t>少年組報名表</t>
    <phoneticPr fontId="9" type="noConversion"/>
  </si>
  <si>
    <t>GF</t>
    <phoneticPr fontId="9" type="noConversion"/>
  </si>
  <si>
    <t>BF</t>
    <phoneticPr fontId="9" type="noConversion"/>
  </si>
  <si>
    <t>GE</t>
    <phoneticPr fontId="9" type="noConversion"/>
  </si>
  <si>
    <t>BE</t>
    <phoneticPr fontId="9" type="noConversion"/>
  </si>
  <si>
    <t>BD</t>
    <phoneticPr fontId="9" type="noConversion"/>
  </si>
  <si>
    <t>GC</t>
    <phoneticPr fontId="9" type="noConversion"/>
  </si>
  <si>
    <t>BC</t>
    <phoneticPr fontId="9" type="noConversion"/>
  </si>
  <si>
    <t>GB</t>
    <phoneticPr fontId="9" type="noConversion"/>
  </si>
  <si>
    <t>BB</t>
    <phoneticPr fontId="9" type="noConversion"/>
  </si>
  <si>
    <t>BA</t>
    <phoneticPr fontId="9" type="noConversion"/>
  </si>
  <si>
    <t>出生年份</t>
    <phoneticPr fontId="8" type="noConversion"/>
  </si>
  <si>
    <t>110mH</t>
    <phoneticPr fontId="9" type="noConversion"/>
  </si>
  <si>
    <t>HJ</t>
    <phoneticPr fontId="9" type="noConversion"/>
  </si>
  <si>
    <t>LJ</t>
    <phoneticPr fontId="9" type="noConversion"/>
  </si>
  <si>
    <t>JT</t>
    <phoneticPr fontId="9" type="noConversion"/>
  </si>
  <si>
    <t>DT</t>
    <phoneticPr fontId="9" type="noConversion"/>
  </si>
  <si>
    <t>SP</t>
    <phoneticPr fontId="9" type="noConversion"/>
  </si>
  <si>
    <t>標槍</t>
    <phoneticPr fontId="8" type="noConversion"/>
  </si>
  <si>
    <t>鐵餅</t>
    <phoneticPr fontId="8" type="noConversion"/>
  </si>
  <si>
    <t>鉛球</t>
    <phoneticPr fontId="8" type="noConversion"/>
  </si>
  <si>
    <t>跳遠</t>
    <phoneticPr fontId="8" type="noConversion"/>
  </si>
  <si>
    <t>跳高</t>
    <phoneticPr fontId="8" type="noConversion"/>
  </si>
  <si>
    <t>HJ</t>
    <phoneticPr fontId="8" type="noConversion"/>
  </si>
  <si>
    <t xml:space="preserve">            並同意參賽者倘若出現不可預測之身體健康狀況；包括任何程度受傷甚或死亡，不論任何過失責任均不會向主辦或協辦機構或個人予以追究。</t>
    <phoneticPr fontId="8" type="noConversion"/>
  </si>
  <si>
    <t>110米跨欄</t>
    <phoneticPr fontId="8" type="noConversion"/>
  </si>
  <si>
    <t>100米跨欄</t>
    <phoneticPr fontId="8" type="noConversion"/>
  </si>
  <si>
    <t>100米</t>
    <phoneticPr fontId="8" type="noConversion"/>
  </si>
  <si>
    <t>200米</t>
    <phoneticPr fontId="8" type="noConversion"/>
  </si>
  <si>
    <t>400米</t>
    <phoneticPr fontId="8" type="noConversion"/>
  </si>
  <si>
    <t>800米</t>
    <phoneticPr fontId="8" type="noConversion"/>
  </si>
  <si>
    <t>1500米</t>
    <phoneticPr fontId="8" type="noConversion"/>
  </si>
  <si>
    <t>SJ</t>
    <phoneticPr fontId="8" type="noConversion"/>
  </si>
  <si>
    <t>立定跳遠</t>
    <phoneticPr fontId="8" type="noConversion"/>
  </si>
  <si>
    <t>壘球</t>
    <phoneticPr fontId="8" type="noConversion"/>
  </si>
  <si>
    <t>60米</t>
    <phoneticPr fontId="8" type="noConversion"/>
  </si>
  <si>
    <t>SB</t>
    <phoneticPr fontId="9" type="noConversion"/>
  </si>
  <si>
    <t>BA / GA
BB / GB
BC / GC
BD / GD
BE / GE
BF / GF</t>
    <phoneticPr fontId="8" type="noConversion"/>
  </si>
  <si>
    <t>BA / GA
BB / GB
BC / GC</t>
    <phoneticPr fontId="8" type="noConversion"/>
  </si>
  <si>
    <t>BA / GA</t>
    <phoneticPr fontId="8" type="noConversion"/>
  </si>
  <si>
    <t>FA</t>
    <phoneticPr fontId="9" type="noConversion"/>
  </si>
  <si>
    <t>FB</t>
    <phoneticPr fontId="9" type="noConversion"/>
  </si>
  <si>
    <t>FC</t>
    <phoneticPr fontId="9" type="noConversion"/>
  </si>
  <si>
    <t>FD</t>
    <phoneticPr fontId="9" type="noConversion"/>
  </si>
  <si>
    <t xml:space="preserve">          - 申請表一經提交，本會將不接受更改或退款，敬請於提交前小心核對以確保內容正確。</t>
    <phoneticPr fontId="8" type="noConversion"/>
  </si>
  <si>
    <t>團體/學校名稱 Organ./School Name</t>
    <phoneticPr fontId="9" type="noConversion"/>
  </si>
  <si>
    <t>4x100m</t>
    <phoneticPr fontId="8" type="noConversion"/>
  </si>
  <si>
    <t>4X400m</t>
    <phoneticPr fontId="8" type="noConversion"/>
  </si>
  <si>
    <t>4X100m</t>
    <phoneticPr fontId="8" type="noConversion"/>
  </si>
  <si>
    <t>4x400m</t>
    <phoneticPr fontId="8" type="noConversion"/>
  </si>
  <si>
    <t xml:space="preserve">          - 申請表提交之同時，即表示申請人及或其監護人已清楚閱讀、明白及同意、並承諾遵守有關本賽事附帶之免責聲明、規則、條款、賽事資料、賽事細則、運動員須知 等等細節及確定清楚參賽者之身體狀況適合作劇烈競賽活動，</t>
  </si>
  <si>
    <t xml:space="preserve">          - 申請表提交之同時，即表示申請人及或其監護人已清楚閱讀、明白及同意、並承諾遵守有關本賽事附帶之免責聲明、規則、條款、賽事資料、賽事細則、運動員須知 等等細節及確定清楚參賽者之身體狀況適合作劇烈競賽活動，</t>
    <phoneticPr fontId="8" type="noConversion"/>
  </si>
  <si>
    <t>持桿跳</t>
    <phoneticPr fontId="8" type="noConversion"/>
  </si>
  <si>
    <t>PV</t>
    <phoneticPr fontId="8" type="noConversion"/>
  </si>
  <si>
    <t>Event Time</t>
    <phoneticPr fontId="8" type="noConversion"/>
  </si>
  <si>
    <t>Paid</t>
    <phoneticPr fontId="8" type="noConversion"/>
  </si>
  <si>
    <t>M</t>
    <phoneticPr fontId="8" type="noConversion"/>
  </si>
  <si>
    <t>Persons</t>
    <phoneticPr fontId="8" type="noConversion"/>
  </si>
  <si>
    <t>Total</t>
    <phoneticPr fontId="8" type="noConversion"/>
  </si>
  <si>
    <t>Bib No.</t>
    <phoneticPr fontId="8" type="noConversion"/>
  </si>
  <si>
    <t>Bibs</t>
    <phoneticPr fontId="8" type="noConversion"/>
  </si>
  <si>
    <t>Bib</t>
    <phoneticPr fontId="8" type="noConversion"/>
  </si>
  <si>
    <t>MO</t>
    <phoneticPr fontId="8" type="noConversion"/>
  </si>
  <si>
    <t>FO</t>
    <phoneticPr fontId="8" type="noConversion"/>
  </si>
  <si>
    <t>TJ</t>
    <phoneticPr fontId="8" type="noConversion"/>
  </si>
  <si>
    <t>三級跳遠</t>
    <phoneticPr fontId="8" type="noConversion"/>
  </si>
  <si>
    <t>MO 1.067m
MA 0.991m
MB 0.914m
MC 0.914m</t>
    <phoneticPr fontId="8" type="noConversion"/>
  </si>
  <si>
    <t>MO / FO
MA / FA
MB / FB
MC / FC
MD / FD</t>
    <phoneticPr fontId="8" type="noConversion"/>
  </si>
  <si>
    <t>公開及青年組報名表</t>
    <phoneticPr fontId="9" type="noConversion"/>
  </si>
  <si>
    <t>MO 800g / FO 600g
MA 800g / FA 600g
MB 700g / FB 500g
MC 700g / FC 500g</t>
    <phoneticPr fontId="8" type="noConversion"/>
  </si>
  <si>
    <t>MO 7.26 / FO 4kg
MA 6kg / FA 4kg
MB 5kg / FB 3kg
MC 5kg / FC 3kg
MD 4kg / FD 3kg</t>
    <phoneticPr fontId="8" type="noConversion"/>
  </si>
  <si>
    <t>MO 2kg / FO 1kg
MA 1.75kg / FA 1kg
MB 1.5kg / FB 1kg
MC 1.5kg / FC 1kg</t>
    <phoneticPr fontId="8" type="noConversion"/>
  </si>
  <si>
    <t>MO / FO</t>
    <phoneticPr fontId="8" type="noConversion"/>
  </si>
  <si>
    <t>男子組別</t>
    <phoneticPr fontId="8" type="noConversion"/>
  </si>
  <si>
    <t>女子組別</t>
    <phoneticPr fontId="8" type="noConversion"/>
  </si>
  <si>
    <t>BD / GD
BE / GE
BF / GF</t>
    <phoneticPr fontId="8" type="noConversion"/>
  </si>
  <si>
    <t>陳公民</t>
    <phoneticPr fontId="8" type="noConversion"/>
  </si>
  <si>
    <t xml:space="preserve">   (每人只可選報一項接力)</t>
    <phoneticPr fontId="8" type="noConversion"/>
  </si>
  <si>
    <t>V9999</t>
    <phoneticPr fontId="8" type="noConversion"/>
  </si>
  <si>
    <t>100M</t>
    <phoneticPr fontId="8" type="noConversion"/>
  </si>
  <si>
    <t>Auto</t>
    <phoneticPr fontId="8" type="noConversion"/>
  </si>
  <si>
    <t>MD/FO 0.838m
FA 0.838m
FB 0.762m
FC 0.762m
FD 0.762m</t>
    <phoneticPr fontId="8" type="noConversion"/>
  </si>
  <si>
    <t>Balance</t>
    <phoneticPr fontId="8" type="noConversion"/>
  </si>
  <si>
    <t>Bib.no</t>
    <phoneticPr fontId="8" type="noConversion"/>
  </si>
  <si>
    <t>Group</t>
    <phoneticPr fontId="8" type="noConversion"/>
  </si>
  <si>
    <t>10K</t>
    <phoneticPr fontId="8" type="noConversion"/>
  </si>
  <si>
    <t>DEC</t>
    <phoneticPr fontId="8" type="noConversion"/>
  </si>
  <si>
    <t>5000M</t>
    <phoneticPr fontId="8" type="noConversion"/>
  </si>
  <si>
    <t>HEP</t>
    <phoneticPr fontId="8" type="noConversion"/>
  </si>
  <si>
    <t>HT</t>
    <phoneticPr fontId="8" type="noConversion"/>
  </si>
  <si>
    <t>鏈球</t>
    <phoneticPr fontId="8" type="noConversion"/>
  </si>
  <si>
    <t>5000米</t>
    <phoneticPr fontId="8" type="noConversion"/>
  </si>
  <si>
    <t>十項</t>
    <phoneticPr fontId="8" type="noConversion"/>
  </si>
  <si>
    <t>七項</t>
    <phoneticPr fontId="8" type="noConversion"/>
  </si>
  <si>
    <t>JT</t>
    <phoneticPr fontId="8" type="noConversion"/>
  </si>
  <si>
    <t>Register Fee</t>
    <phoneticPr fontId="8" type="noConversion"/>
  </si>
  <si>
    <t>member offer</t>
    <phoneticPr fontId="8" type="noConversion"/>
  </si>
  <si>
    <t>Group Manual</t>
    <phoneticPr fontId="8" type="noConversion"/>
  </si>
  <si>
    <t>Fee Adjust</t>
    <phoneticPr fontId="8" type="noConversion"/>
  </si>
  <si>
    <t>Reg</t>
  </si>
  <si>
    <t>Member</t>
  </si>
  <si>
    <t>400米跨欄</t>
    <phoneticPr fontId="8" type="noConversion"/>
  </si>
  <si>
    <t>400mH</t>
    <phoneticPr fontId="8" type="noConversion"/>
  </si>
  <si>
    <t>Event / Relay</t>
    <phoneticPr fontId="8" type="noConversion"/>
  </si>
  <si>
    <t>O.GroupAge</t>
    <phoneticPr fontId="8" type="noConversion"/>
  </si>
  <si>
    <t>J56780</t>
    <phoneticPr fontId="8" type="noConversion"/>
  </si>
  <si>
    <t xml:space="preserve">             並同意參賽者倘若出現不可預測之身體健康狀況；包括任何程度受傷甚或死亡，不論任何過失責任均不會向主辦或協辦機構或個人予以追究。</t>
    <phoneticPr fontId="8" type="noConversion"/>
  </si>
  <si>
    <t xml:space="preserve">          * 申請表一經提交，本會將不接受更改或退款，敬請於提交前小心核對以確保內容正確。</t>
    <phoneticPr fontId="8" type="noConversion"/>
  </si>
  <si>
    <t>*English Name</t>
    <phoneticPr fontId="8" type="noConversion"/>
  </si>
  <si>
    <t>*性別
(M/F) Gender</t>
    <phoneticPr fontId="9" type="noConversion"/>
  </si>
  <si>
    <t>*出生年份 Year of Birth</t>
    <phoneticPr fontId="9" type="noConversion"/>
  </si>
  <si>
    <t>*HKID No.
身份證號碼</t>
    <phoneticPr fontId="9" type="noConversion"/>
  </si>
  <si>
    <t>*聯絡人/申請人電郵 E-MAIL</t>
    <phoneticPr fontId="9" type="noConversion"/>
  </si>
  <si>
    <t>*聯絡人姓名</t>
    <phoneticPr fontId="9" type="noConversion"/>
  </si>
  <si>
    <t>*聯絡人電話</t>
    <phoneticPr fontId="9" type="noConversion"/>
  </si>
  <si>
    <t>Chan Kung Man</t>
    <phoneticPr fontId="8" type="noConversion"/>
  </si>
  <si>
    <t>*HKID No. 首5位    (First 5 Char.)</t>
    <phoneticPr fontId="9" type="noConversion"/>
  </si>
  <si>
    <t>Lee Lin Ying</t>
    <phoneticPr fontId="8" type="noConversion"/>
  </si>
  <si>
    <t>leelinying@mail.com</t>
    <phoneticPr fontId="8" type="noConversion"/>
  </si>
  <si>
    <t>Chan Siu Man</t>
    <phoneticPr fontId="8" type="noConversion"/>
  </si>
  <si>
    <t>陳少民</t>
    <phoneticPr fontId="8" type="noConversion"/>
  </si>
  <si>
    <t xml:space="preserve">接力隊伍名稱
(每隊4-6人報名) </t>
    <phoneticPr fontId="8" type="noConversion"/>
  </si>
  <si>
    <r>
      <t xml:space="preserve">          </t>
    </r>
    <r>
      <rPr>
        <b/>
        <sz val="10"/>
        <color rgb="FFFF0000"/>
        <rFont val="Calibri"/>
        <family val="1"/>
        <charset val="136"/>
        <scheme val="minor"/>
      </rPr>
      <t>*</t>
    </r>
    <r>
      <rPr>
        <b/>
        <sz val="10"/>
        <rFont val="Calibri"/>
        <family val="1"/>
        <charset val="136"/>
        <scheme val="minor"/>
      </rPr>
      <t>必需填寫</t>
    </r>
    <phoneticPr fontId="8" type="noConversion"/>
  </si>
  <si>
    <r>
      <t xml:space="preserve">          *</t>
    </r>
    <r>
      <rPr>
        <b/>
        <sz val="10"/>
        <rFont val="Calibri"/>
        <family val="1"/>
        <charset val="136"/>
        <scheme val="minor"/>
      </rPr>
      <t>必需填寫</t>
    </r>
    <phoneticPr fontId="8" type="noConversion"/>
  </si>
  <si>
    <t>下載版證書
E.Cert
(印有全部項目)</t>
    <phoneticPr fontId="9" type="noConversion"/>
  </si>
  <si>
    <t>Y</t>
    <phoneticPr fontId="8" type="noConversion"/>
  </si>
  <si>
    <t>Open</t>
    <phoneticPr fontId="8" type="noConversion"/>
  </si>
  <si>
    <t>SB</t>
    <phoneticPr fontId="8" type="noConversion"/>
  </si>
  <si>
    <t>TCAA</t>
    <phoneticPr fontId="8" type="noConversion"/>
  </si>
  <si>
    <t>接力隊伍名稱
(每隊4-6人報名)</t>
    <phoneticPr fontId="8" type="noConversion"/>
  </si>
  <si>
    <t>T22999</t>
    <phoneticPr fontId="8" type="noConversion"/>
  </si>
  <si>
    <t>日期：</t>
    <phoneticPr fontId="8" type="noConversion"/>
  </si>
  <si>
    <t>地點：</t>
    <phoneticPr fontId="8" type="noConversion"/>
  </si>
  <si>
    <t>日期：</t>
    <phoneticPr fontId="9" type="noConversion"/>
  </si>
  <si>
    <t>V204619(7)</t>
  </si>
  <si>
    <t>(隊伍名稱)</t>
    <phoneticPr fontId="8" type="noConversion"/>
  </si>
  <si>
    <t>Total Event Relay Cert</t>
    <phoneticPr fontId="8" type="noConversion"/>
  </si>
  <si>
    <t>LeeLinYing@email.com</t>
    <phoneticPr fontId="8" type="noConversion"/>
  </si>
  <si>
    <t>接力隊
內人數</t>
    <phoneticPr fontId="8" type="noConversion"/>
  </si>
  <si>
    <t>PDF 版證書
PDF Certificate
(印有全部項目)</t>
    <phoneticPr fontId="9" type="noConversion"/>
  </si>
  <si>
    <t xml:space="preserve">          - 於本表格內進行 Cut &amp; Paste 搬移已輸入的資料，會做成計算程式錯誤，敬請留意。</t>
    <phoneticPr fontId="8" type="noConversion"/>
  </si>
  <si>
    <t xml:space="preserve">          *於本表格內進行 Cut &amp; Paste 搬移已輸入的資料，會做成計算程式錯誤，敬請留意。</t>
    <phoneticPr fontId="8" type="noConversion"/>
  </si>
  <si>
    <t>4x400M</t>
    <phoneticPr fontId="8" type="noConversion"/>
  </si>
  <si>
    <t>4X400M</t>
    <phoneticPr fontId="8" type="noConversion"/>
  </si>
  <si>
    <t>LJ</t>
    <phoneticPr fontId="8" type="noConversion"/>
  </si>
  <si>
    <t>Total hr w/Field E Final</t>
    <phoneticPr fontId="8" type="noConversion"/>
  </si>
  <si>
    <t>Total hr w/ Field E Final</t>
    <phoneticPr fontId="8" type="noConversion"/>
  </si>
  <si>
    <t>BA</t>
  </si>
  <si>
    <t>(請填寫項目簡寫)</t>
    <phoneticPr fontId="8" type="noConversion"/>
  </si>
  <si>
    <t>中文姓名</t>
  </si>
  <si>
    <t>備註</t>
  </si>
  <si>
    <t>Find</t>
  </si>
  <si>
    <t>MA</t>
  </si>
  <si>
    <t>公民會員號碼
(非會員請留空)
2022/23 TCAA
Membership No.</t>
  </si>
  <si>
    <t>公民會員號碼
(非會員請留空) TCAA
Membership No.</t>
  </si>
  <si>
    <t>是否2023年終香港排名
運動員 HK Ranking Athlete
(Y = Yes)</t>
  </si>
  <si>
    <t>團體/學校名稱
(只作團體領取
號碼布參考)
Organ./School Name</t>
  </si>
  <si>
    <t>STJ</t>
  </si>
  <si>
    <t>SSJ</t>
  </si>
  <si>
    <t>立定三級跳遠</t>
  </si>
  <si>
    <t>接力同隊
人數</t>
  </si>
  <si>
    <t>(請填寫項目簡寫)</t>
  </si>
  <si>
    <r>
      <t xml:space="preserve"> (每人最多只可選報 </t>
    </r>
    <r>
      <rPr>
        <b/>
        <sz val="14"/>
        <color rgb="FFFF0000"/>
        <rFont val="Calibri (Body)"/>
      </rPr>
      <t>4</t>
    </r>
    <r>
      <rPr>
        <sz val="12"/>
        <color theme="0"/>
        <rFont val="Calibri"/>
        <family val="1"/>
        <charset val="136"/>
        <scheme val="minor"/>
      </rPr>
      <t xml:space="preserve"> 項個人項目)</t>
    </r>
  </si>
  <si>
    <r>
      <t xml:space="preserve"> (每人最多只可選報 </t>
    </r>
    <r>
      <rPr>
        <b/>
        <sz val="16"/>
        <color theme="0"/>
        <rFont val="Calibri (Body)"/>
      </rPr>
      <t>4</t>
    </r>
    <r>
      <rPr>
        <sz val="16"/>
        <color theme="0"/>
        <rFont val="Calibri (Body)"/>
      </rPr>
      <t xml:space="preserve"> </t>
    </r>
    <r>
      <rPr>
        <sz val="12"/>
        <color theme="0"/>
        <rFont val="Calibri"/>
        <family val="1"/>
        <charset val="136"/>
        <scheme val="minor"/>
      </rPr>
      <t>個個人項目)</t>
    </r>
  </si>
  <si>
    <r>
      <t xml:space="preserve">越級至公開組
</t>
    </r>
    <r>
      <rPr>
        <sz val="11"/>
        <rFont val="新細明體"/>
        <family val="1"/>
        <charset val="136"/>
      </rPr>
      <t>(全部參賽項目)</t>
    </r>
    <r>
      <rPr>
        <sz val="12"/>
        <rFont val="Calibri"/>
        <family val="1"/>
        <charset val="136"/>
        <scheme val="minor"/>
      </rPr>
      <t xml:space="preserve">
"OPEN"</t>
    </r>
  </si>
  <si>
    <t>V24.2</t>
  </si>
  <si>
    <t>2024 公民田徑錦標賽 第3站</t>
  </si>
  <si>
    <t>立定三跨步跳遠</t>
  </si>
  <si>
    <t>灣仔運動場</t>
  </si>
  <si>
    <t>2024.09.18 (星期三)</t>
  </si>
  <si>
    <r>
      <t xml:space="preserve">      *請連同已存入相應總額之銀行入數紙及 本Excel一併以電郵發送至</t>
    </r>
    <r>
      <rPr>
        <sz val="14"/>
        <color rgb="FFFF0000"/>
        <rFont val="新細明體"/>
        <family val="1"/>
        <charset val="136"/>
      </rPr>
      <t xml:space="preserve"> tcaaoac4@gmail.com </t>
    </r>
    <r>
      <rPr>
        <sz val="14"/>
        <color rgb="FFFF0000"/>
        <rFont val="Calibri"/>
        <family val="1"/>
        <charset val="136"/>
        <scheme val="minor"/>
      </rPr>
      <t>辦理  （戶名：TCAA Ltd  南洋商業銀行 043-487-1-026363-0 /  恆生銀行 390-489276-883 儲蓄戶口）</t>
    </r>
  </si>
  <si>
    <t xml:space="preserve">      *請連同已存入相應總額之銀行入數紙及 本Excel一併以電郵發送至 tcaaoac4@gmail.com 辦理  （戶名：TCAA Ltd  南洋商業銀行 043-487-1-026363-0 /  恆生銀行 390-489276-883 儲蓄戶口）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</si>
</sst>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6" formatCode="&quot;HK$&quot;#,##0_);[Red]\(&quot;HK$&quot;#,##0\)"/>
    <numFmt numFmtId="8" formatCode="&quot;HK$&quot;#,##0.00_);[Red]\(&quot;HK$&quot;#,##0.00\)"/>
    <numFmt numFmtId="42" formatCode="_(&quot;HK$&quot;* #,##0_);_(&quot;HK$&quot;* \(#,##0\);_(&quot;HK$&quot;* &quot;-&quot;_);_(@_)"/>
    <numFmt numFmtId="44" formatCode="_(&quot;HK$&quot;* #,##0.00_);_(&quot;HK$&quot;* \(#,##0.00\);_(&quot;HK$&quot;* &quot;-&quot;??_);_(@_)"/>
    <numFmt numFmtId="43" formatCode="_(* #,##0.00_);_(* \(#,##0.00\);_(* &quot;-&quot;??_);_(@_)"/>
    <numFmt numFmtId="164" formatCode="_([$$-409]* #,##0.00_);_([$$-409]* \(#,##0.00\);_([$$-409]* &quot;-&quot;??_);_(@_)"/>
    <numFmt numFmtId="165" formatCode="_(&quot;$&quot;* #,##0.00_);_(&quot;$&quot;* \(#,##0.00\);_(&quot;$&quot;* &quot;-&quot;??_);_(@_)"/>
    <numFmt numFmtId="166" formatCode="0_ "/>
    <numFmt numFmtId="167" formatCode="_([$HK$-C04]* #,##0.00_);_([$HK$-C04]* \(#,##0.00\);_([$HK$-C04]* &quot;-&quot;??_);_(@_)"/>
    <numFmt numFmtId="168" formatCode="_(&quot;HK$&quot;* #,##0_);_(&quot;HK$&quot;* \(#,##0\);_(&quot;HK$&quot;* &quot;-&quot;??_);_(@_)"/>
    <numFmt numFmtId="169" formatCode="0_);[Red]\(0\)"/>
    <numFmt numFmtId="170" formatCode="000"/>
  </numFmts>
  <fonts count="77">
    <font>
      <sz val="12"/>
      <color theme="1"/>
      <name val="Calibri"/>
      <family val="2"/>
      <charset val="136"/>
      <scheme val="minor"/>
    </font>
    <font>
      <sz val="12"/>
      <color theme="1"/>
      <name val="Calibri"/>
      <family val="2"/>
      <charset val="136"/>
      <scheme val="minor"/>
    </font>
    <font>
      <sz val="12"/>
      <color theme="1"/>
      <name val="Calibri"/>
      <family val="2"/>
      <charset val="136"/>
      <scheme val="minor"/>
    </font>
    <font>
      <sz val="12"/>
      <color rgb="FF9C0006"/>
      <name val="Calibri"/>
      <family val="2"/>
      <charset val="136"/>
      <scheme val="minor"/>
    </font>
    <font>
      <sz val="12"/>
      <color rgb="FF9C6500"/>
      <name val="Calibri"/>
      <family val="2"/>
      <charset val="136"/>
      <scheme val="minor"/>
    </font>
    <font>
      <sz val="12"/>
      <color rgb="FFFF0000"/>
      <name val="Calibri"/>
      <family val="2"/>
      <charset val="136"/>
      <scheme val="minor"/>
    </font>
    <font>
      <sz val="12"/>
      <name val="新細明體"/>
      <family val="1"/>
      <charset val="136"/>
    </font>
    <font>
      <sz val="12"/>
      <name val="Calibri"/>
      <family val="1"/>
      <charset val="136"/>
      <scheme val="minor"/>
    </font>
    <font>
      <sz val="9"/>
      <name val="Calibri"/>
      <family val="2"/>
      <charset val="136"/>
      <scheme val="minor"/>
    </font>
    <font>
      <sz val="9"/>
      <name val="新細明體"/>
      <family val="1"/>
      <charset val="136"/>
    </font>
    <font>
      <sz val="18"/>
      <name val="Calibri"/>
      <family val="1"/>
      <charset val="136"/>
      <scheme val="minor"/>
    </font>
    <font>
      <sz val="12"/>
      <color indexed="8"/>
      <name val="新細明體"/>
      <family val="1"/>
      <charset val="136"/>
    </font>
    <font>
      <sz val="12"/>
      <color rgb="FF0000FF"/>
      <name val="Calibri"/>
      <family val="1"/>
      <charset val="136"/>
      <scheme val="minor"/>
    </font>
    <font>
      <u/>
      <sz val="12"/>
      <color theme="11"/>
      <name val="Calibri"/>
      <family val="2"/>
      <charset val="136"/>
      <scheme val="minor"/>
    </font>
    <font>
      <sz val="10"/>
      <name val="Calibri"/>
      <family val="1"/>
      <charset val="136"/>
      <scheme val="minor"/>
    </font>
    <font>
      <sz val="8"/>
      <name val="Calibri"/>
      <family val="1"/>
      <charset val="136"/>
      <scheme val="minor"/>
    </font>
    <font>
      <sz val="18"/>
      <color theme="0"/>
      <name val="Calibri"/>
      <family val="1"/>
      <charset val="136"/>
      <scheme val="minor"/>
    </font>
    <font>
      <sz val="11"/>
      <name val="Calibri"/>
      <family val="1"/>
      <charset val="136"/>
      <scheme val="minor"/>
    </font>
    <font>
      <b/>
      <sz val="8"/>
      <name val="Calibri"/>
      <family val="1"/>
      <charset val="136"/>
      <scheme val="minor"/>
    </font>
    <font>
      <sz val="14"/>
      <name val="Calibri"/>
      <family val="1"/>
      <charset val="136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1"/>
      <charset val="136"/>
      <scheme val="minor"/>
    </font>
    <font>
      <sz val="9"/>
      <name val="Calibri"/>
      <family val="1"/>
      <charset val="136"/>
      <scheme val="minor"/>
    </font>
    <font>
      <sz val="11"/>
      <color indexed="8"/>
      <name val="新細明體"/>
      <family val="1"/>
      <charset val="128"/>
    </font>
    <font>
      <u/>
      <sz val="11"/>
      <color indexed="12"/>
      <name val="新細明體"/>
      <family val="1"/>
      <charset val="128"/>
    </font>
    <font>
      <sz val="12"/>
      <color indexed="8"/>
      <name val="新細明體"/>
      <family val="1"/>
      <charset val="128"/>
    </font>
    <font>
      <sz val="10"/>
      <name val="Arial"/>
      <family val="2"/>
    </font>
    <font>
      <sz val="11"/>
      <name val="新細明體 (本文)"/>
      <family val="1"/>
      <charset val="136"/>
    </font>
    <font>
      <b/>
      <sz val="12"/>
      <name val="Calibri"/>
      <family val="1"/>
      <charset val="136"/>
      <scheme val="minor"/>
    </font>
    <font>
      <sz val="12"/>
      <color rgb="FFFF0000"/>
      <name val="Calibri"/>
      <family val="1"/>
      <charset val="136"/>
      <scheme val="minor"/>
    </font>
    <font>
      <sz val="12"/>
      <color rgb="FF0070C0"/>
      <name val="Calibri"/>
      <family val="1"/>
      <charset val="136"/>
      <scheme val="minor"/>
    </font>
    <font>
      <sz val="18"/>
      <color rgb="FFFF0000"/>
      <name val="Calibri"/>
      <family val="1"/>
      <charset val="136"/>
      <scheme val="minor"/>
    </font>
    <font>
      <sz val="18"/>
      <color rgb="FF0070C0"/>
      <name val="Calibri"/>
      <family val="1"/>
      <charset val="136"/>
      <scheme val="minor"/>
    </font>
    <font>
      <sz val="16"/>
      <name val="Calibri"/>
      <family val="1"/>
      <charset val="136"/>
      <scheme val="minor"/>
    </font>
    <font>
      <sz val="14"/>
      <color rgb="FFFF0000"/>
      <name val="Calibri"/>
      <family val="1"/>
      <charset val="136"/>
      <scheme val="minor"/>
    </font>
    <font>
      <sz val="11"/>
      <color theme="1"/>
      <name val="Calibri"/>
      <family val="1"/>
      <charset val="136"/>
      <scheme val="minor"/>
    </font>
    <font>
      <sz val="10"/>
      <color rgb="FF000000"/>
      <name val="Arial"/>
      <family val="2"/>
    </font>
    <font>
      <sz val="12"/>
      <color theme="0" tint="-0.499984740745262"/>
      <name val="Calibri"/>
      <family val="1"/>
      <charset val="136"/>
      <scheme val="minor"/>
    </font>
    <font>
      <sz val="12"/>
      <color rgb="FF5C5C5C"/>
      <name val="Calibri"/>
      <family val="1"/>
      <charset val="136"/>
      <scheme val="minor"/>
    </font>
    <font>
      <sz val="10"/>
      <color rgb="FFFF0000"/>
      <name val="Calibri"/>
      <family val="1"/>
      <charset val="136"/>
      <scheme val="minor"/>
    </font>
    <font>
      <sz val="9"/>
      <color rgb="FFFF0000"/>
      <name val="Calibri"/>
      <family val="1"/>
      <charset val="136"/>
      <scheme val="minor"/>
    </font>
    <font>
      <sz val="8"/>
      <color rgb="FFFF0000"/>
      <name val="Calibri"/>
      <family val="1"/>
      <charset val="136"/>
      <scheme val="minor"/>
    </font>
    <font>
      <sz val="18"/>
      <color theme="3" tint="0.39997558519241921"/>
      <name val="Calibri"/>
      <family val="1"/>
      <charset val="136"/>
      <scheme val="minor"/>
    </font>
    <font>
      <sz val="12"/>
      <color rgb="FF006831"/>
      <name val="Calibri"/>
      <family val="1"/>
      <charset val="136"/>
      <scheme val="minor"/>
    </font>
    <font>
      <sz val="10"/>
      <color theme="0"/>
      <name val="Calibri"/>
      <family val="1"/>
      <charset val="136"/>
      <scheme val="minor"/>
    </font>
    <font>
      <sz val="12"/>
      <color theme="0"/>
      <name val="Calibri"/>
      <family val="1"/>
      <charset val="136"/>
      <scheme val="minor"/>
    </font>
    <font>
      <b/>
      <sz val="10"/>
      <name val="Calibri"/>
      <family val="1"/>
      <charset val="136"/>
      <scheme val="minor"/>
    </font>
    <font>
      <b/>
      <sz val="10"/>
      <color rgb="FFFF0000"/>
      <name val="Calibri"/>
      <family val="1"/>
      <charset val="136"/>
      <scheme val="minor"/>
    </font>
    <font>
      <sz val="14"/>
      <color theme="0"/>
      <name val="Calibri"/>
      <family val="1"/>
      <charset val="136"/>
      <scheme val="minor"/>
    </font>
    <font>
      <sz val="9"/>
      <color rgb="FFEF1D7A"/>
      <name val="Calibri"/>
      <family val="1"/>
      <charset val="136"/>
      <scheme val="minor"/>
    </font>
    <font>
      <u/>
      <sz val="12"/>
      <color theme="10"/>
      <name val="Calibri"/>
      <family val="2"/>
      <charset val="136"/>
      <scheme val="minor"/>
    </font>
    <font>
      <sz val="10"/>
      <color theme="1"/>
      <name val="Calibri"/>
      <family val="1"/>
      <charset val="136"/>
      <scheme val="minor"/>
    </font>
    <font>
      <sz val="9"/>
      <color theme="0"/>
      <name val="Calibri"/>
      <family val="1"/>
      <charset val="136"/>
      <scheme val="minor"/>
    </font>
    <font>
      <sz val="10"/>
      <name val="新細明體"/>
      <family val="1"/>
      <charset val="136"/>
    </font>
    <font>
      <sz val="12"/>
      <color rgb="FFC00000"/>
      <name val="Calibri"/>
      <family val="1"/>
      <charset val="136"/>
      <scheme val="minor"/>
    </font>
    <font>
      <sz val="10"/>
      <color rgb="FFC00000"/>
      <name val="Calibri"/>
      <family val="1"/>
      <charset val="136"/>
      <scheme val="minor"/>
    </font>
    <font>
      <sz val="11"/>
      <name val="新細明體"/>
      <family val="1"/>
      <charset val="136"/>
    </font>
    <font>
      <sz val="10"/>
      <color theme="1"/>
      <name val="Calibri"/>
      <family val="2"/>
      <scheme val="minor"/>
    </font>
    <font>
      <b/>
      <sz val="43"/>
      <color theme="7" tint="-0.24994659260841701"/>
      <name val="Cambria"/>
      <family val="2"/>
      <scheme val="major"/>
    </font>
    <font>
      <b/>
      <sz val="14"/>
      <color theme="5"/>
      <name val="Cambria"/>
      <family val="2"/>
      <scheme val="major"/>
    </font>
    <font>
      <b/>
      <sz val="10"/>
      <color theme="5"/>
      <name val="Calibri"/>
      <family val="2"/>
      <scheme val="minor"/>
    </font>
    <font>
      <sz val="10"/>
      <color theme="1" tint="0.34998626667073579"/>
      <name val="Calibri"/>
      <family val="2"/>
      <scheme val="minor"/>
    </font>
    <font>
      <sz val="10"/>
      <name val="Calibri"/>
      <family val="2"/>
      <scheme val="minor"/>
    </font>
    <font>
      <sz val="10"/>
      <name val="PMingLiU"/>
      <family val="1"/>
      <charset val="136"/>
    </font>
    <font>
      <sz val="10"/>
      <name val="新細明體 (本文)"/>
      <family val="1"/>
      <charset val="136"/>
    </font>
    <font>
      <b/>
      <sz val="14"/>
      <color rgb="FFC00000"/>
      <name val="Calibri"/>
      <family val="1"/>
      <charset val="136"/>
      <scheme val="minor"/>
    </font>
    <font>
      <sz val="12"/>
      <color rgb="FFC00000"/>
      <name val="Calibri"/>
      <family val="2"/>
      <charset val="136"/>
      <scheme val="minor"/>
    </font>
    <font>
      <sz val="14"/>
      <color rgb="FFFF0000"/>
      <name val="新細明體"/>
      <family val="1"/>
      <charset val="136"/>
    </font>
    <font>
      <sz val="10"/>
      <name val="Helvetica"/>
      <family val="2"/>
    </font>
    <font>
      <u/>
      <sz val="12"/>
      <name val="Calibri"/>
      <family val="2"/>
      <charset val="136"/>
      <scheme val="minor"/>
    </font>
    <font>
      <sz val="9"/>
      <color rgb="FF0070C0"/>
      <name val="Calibri"/>
      <family val="1"/>
      <charset val="136"/>
      <scheme val="minor"/>
    </font>
    <font>
      <sz val="9"/>
      <color theme="0" tint="-0.249977111117893"/>
      <name val="Calibri"/>
      <family val="1"/>
      <charset val="136"/>
      <scheme val="minor"/>
    </font>
    <font>
      <sz val="10"/>
      <color rgb="FF0000FF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6"/>
      <color theme="0"/>
      <name val="Calibri (Body)"/>
    </font>
    <font>
      <b/>
      <sz val="14"/>
      <color rgb="FFFF0000"/>
      <name val="Calibri (Body)"/>
    </font>
    <font>
      <sz val="16"/>
      <color theme="0"/>
      <name val="Calibri (Body)"/>
    </font>
  </fonts>
  <fills count="11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EF1D7A"/>
        <bgColor indexed="64"/>
      </patternFill>
    </fill>
    <fill>
      <patternFill patternType="solid">
        <fgColor theme="5" tint="-0.249977111117893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43">
    <xf numFmtId="0" fontId="0" fillId="0" borderId="0"/>
    <xf numFmtId="0" fontId="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/>
    <xf numFmtId="0" fontId="23" fillId="0" borderId="0">
      <alignment vertical="center"/>
    </xf>
    <xf numFmtId="165" fontId="2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23" fillId="0" borderId="0" applyAlignment="0">
      <alignment vertical="center"/>
      <protection locked="0"/>
    </xf>
    <xf numFmtId="165" fontId="23" fillId="0" borderId="0" applyFont="0" applyFill="0" applyBorder="0" applyAlignment="0" applyProtection="0"/>
    <xf numFmtId="0" fontId="21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1" fillId="0" borderId="0" applyFont="0" applyFill="0" applyBorder="0" applyAlignment="0" applyProtection="0">
      <alignment vertical="center"/>
    </xf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35" fillId="0" borderId="0"/>
    <xf numFmtId="0" fontId="20" fillId="0" borderId="0"/>
    <xf numFmtId="0" fontId="36" fillId="0" borderId="0"/>
    <xf numFmtId="0" fontId="50" fillId="0" borderId="0" applyNumberFormat="0" applyFill="0" applyBorder="0" applyAlignment="0" applyProtection="0"/>
    <xf numFmtId="0" fontId="58" fillId="0" borderId="0">
      <alignment horizontal="right" vertical="center"/>
    </xf>
    <xf numFmtId="0" fontId="59" fillId="0" borderId="0">
      <alignment horizontal="left" vertical="center"/>
    </xf>
    <xf numFmtId="0" fontId="60" fillId="0" borderId="0">
      <alignment horizontal="right" vertical="top"/>
    </xf>
    <xf numFmtId="0" fontId="61" fillId="0" borderId="0" applyNumberFormat="0" applyFill="0" applyBorder="0" applyProtection="0">
      <alignment horizontal="left" vertical="center"/>
    </xf>
    <xf numFmtId="0" fontId="62" fillId="0" borderId="0">
      <alignment horizontal="left"/>
    </xf>
    <xf numFmtId="0" fontId="60" fillId="0" borderId="0">
      <alignment vertical="center"/>
    </xf>
  </cellStyleXfs>
  <cellXfs count="377">
    <xf numFmtId="0" fontId="0" fillId="0" borderId="0" xfId="0"/>
    <xf numFmtId="0" fontId="7" fillId="0" borderId="0" xfId="1" applyFont="1" applyAlignment="1">
      <alignment horizontal="center" vertical="center"/>
    </xf>
    <xf numFmtId="164" fontId="15" fillId="4" borderId="0" xfId="73" applyNumberFormat="1" applyFont="1" applyFill="1" applyBorder="1" applyAlignment="1" applyProtection="1">
      <alignment vertical="top"/>
    </xf>
    <xf numFmtId="0" fontId="0" fillId="0" borderId="0" xfId="0" applyAlignment="1">
      <alignment horizontal="center" vertical="center"/>
    </xf>
    <xf numFmtId="166" fontId="7" fillId="0" borderId="0" xfId="129" applyNumberFormat="1" applyFont="1" applyFill="1" applyAlignment="1" applyProtection="1">
      <alignment horizontal="center" vertical="center"/>
    </xf>
    <xf numFmtId="0" fontId="14" fillId="0" borderId="0" xfId="1" applyFont="1" applyAlignment="1" applyProtection="1">
      <alignment horizontal="center" vertical="center"/>
      <protection locked="0"/>
    </xf>
    <xf numFmtId="0" fontId="14" fillId="0" borderId="0" xfId="4" applyFont="1" applyAlignment="1" applyProtection="1">
      <alignment horizontal="center" vertical="center"/>
      <protection locked="0"/>
    </xf>
    <xf numFmtId="44" fontId="14" fillId="5" borderId="0" xfId="73" applyFont="1" applyFill="1" applyBorder="1" applyAlignment="1" applyProtection="1">
      <alignment horizontal="center" vertical="center"/>
    </xf>
    <xf numFmtId="44" fontId="14" fillId="0" borderId="0" xfId="4" applyNumberFormat="1" applyFont="1" applyAlignment="1" applyProtection="1">
      <alignment horizontal="center" vertical="center"/>
      <protection locked="0"/>
    </xf>
    <xf numFmtId="166" fontId="14" fillId="0" borderId="0" xfId="129" applyNumberFormat="1" applyFont="1" applyFill="1" applyAlignment="1" applyProtection="1">
      <alignment horizontal="center" vertical="center"/>
    </xf>
    <xf numFmtId="168" fontId="10" fillId="5" borderId="0" xfId="73" applyNumberFormat="1" applyFont="1" applyFill="1" applyBorder="1" applyAlignment="1" applyProtection="1">
      <alignment horizontal="center" vertical="center"/>
    </xf>
    <xf numFmtId="168" fontId="7" fillId="5" borderId="0" xfId="73" applyNumberFormat="1" applyFont="1" applyFill="1" applyBorder="1" applyAlignment="1" applyProtection="1">
      <alignment horizontal="center" vertical="center"/>
    </xf>
    <xf numFmtId="168" fontId="29" fillId="5" borderId="0" xfId="73" applyNumberFormat="1" applyFont="1" applyFill="1" applyBorder="1" applyAlignment="1" applyProtection="1">
      <alignment horizontal="center" vertical="center" shrinkToFit="1"/>
    </xf>
    <xf numFmtId="168" fontId="12" fillId="5" borderId="0" xfId="73" applyNumberFormat="1" applyFont="1" applyFill="1" applyBorder="1" applyAlignment="1" applyProtection="1">
      <alignment horizontal="center" vertical="center" shrinkToFit="1"/>
    </xf>
    <xf numFmtId="168" fontId="14" fillId="5" borderId="0" xfId="73" applyNumberFormat="1" applyFont="1" applyFill="1" applyBorder="1" applyAlignment="1" applyProtection="1">
      <alignment horizontal="center" vertical="center"/>
    </xf>
    <xf numFmtId="168" fontId="7" fillId="0" borderId="0" xfId="73" applyNumberFormat="1" applyFont="1" applyFill="1" applyAlignment="1" applyProtection="1">
      <alignment horizontal="center" vertical="center"/>
    </xf>
    <xf numFmtId="166" fontId="7" fillId="5" borderId="0" xfId="129" applyNumberFormat="1" applyFont="1" applyFill="1" applyAlignment="1" applyProtection="1">
      <alignment horizontal="center" vertical="center"/>
    </xf>
    <xf numFmtId="44" fontId="14" fillId="0" borderId="0" xfId="1" applyNumberFormat="1" applyFont="1" applyAlignment="1" applyProtection="1">
      <alignment horizontal="center" vertical="center" shrinkToFit="1"/>
      <protection locked="0"/>
    </xf>
    <xf numFmtId="0" fontId="7" fillId="5" borderId="0" xfId="73" applyNumberFormat="1" applyFont="1" applyFill="1" applyAlignment="1" applyProtection="1">
      <alignment horizontal="center" vertical="center"/>
    </xf>
    <xf numFmtId="0" fontId="10" fillId="5" borderId="0" xfId="73" applyNumberFormat="1" applyFont="1" applyFill="1" applyAlignment="1" applyProtection="1">
      <alignment horizontal="center" vertical="center"/>
    </xf>
    <xf numFmtId="0" fontId="10" fillId="5" borderId="0" xfId="73" applyNumberFormat="1" applyFont="1" applyFill="1" applyBorder="1" applyAlignment="1" applyProtection="1">
      <alignment horizontal="center" vertical="center"/>
    </xf>
    <xf numFmtId="0" fontId="7" fillId="5" borderId="0" xfId="73" applyNumberFormat="1" applyFont="1" applyFill="1" applyBorder="1" applyAlignment="1" applyProtection="1">
      <alignment horizontal="center" vertical="center"/>
    </xf>
    <xf numFmtId="0" fontId="29" fillId="5" borderId="0" xfId="73" applyNumberFormat="1" applyFont="1" applyFill="1" applyBorder="1" applyAlignment="1" applyProtection="1">
      <alignment horizontal="center" vertical="center" shrinkToFit="1"/>
    </xf>
    <xf numFmtId="0" fontId="12" fillId="5" borderId="0" xfId="73" applyNumberFormat="1" applyFont="1" applyFill="1" applyBorder="1" applyAlignment="1" applyProtection="1">
      <alignment horizontal="center" vertical="center" shrinkToFit="1"/>
    </xf>
    <xf numFmtId="0" fontId="14" fillId="5" borderId="0" xfId="73" applyNumberFormat="1" applyFont="1" applyFill="1" applyBorder="1" applyAlignment="1" applyProtection="1">
      <alignment horizontal="center" vertical="center"/>
    </xf>
    <xf numFmtId="0" fontId="7" fillId="0" borderId="0" xfId="73" applyNumberFormat="1" applyFont="1" applyFill="1" applyAlignment="1" applyProtection="1">
      <alignment horizontal="center" vertical="center"/>
    </xf>
    <xf numFmtId="166" fontId="10" fillId="5" borderId="0" xfId="129" applyNumberFormat="1" applyFont="1" applyFill="1" applyAlignment="1" applyProtection="1">
      <alignment horizontal="center" vertical="center"/>
    </xf>
    <xf numFmtId="166" fontId="15" fillId="5" borderId="0" xfId="129" applyNumberFormat="1" applyFont="1" applyFill="1" applyBorder="1" applyAlignment="1" applyProtection="1">
      <alignment horizontal="center" vertical="center" wrapText="1"/>
    </xf>
    <xf numFmtId="166" fontId="7" fillId="5" borderId="0" xfId="129" applyNumberFormat="1" applyFont="1" applyFill="1" applyBorder="1" applyAlignment="1" applyProtection="1">
      <alignment horizontal="center" vertical="center"/>
    </xf>
    <xf numFmtId="166" fontId="7" fillId="5" borderId="1" xfId="129" applyNumberFormat="1" applyFont="1" applyFill="1" applyBorder="1" applyAlignment="1" applyProtection="1">
      <alignment horizontal="center" vertical="center"/>
    </xf>
    <xf numFmtId="168" fontId="7" fillId="5" borderId="0" xfId="73" applyNumberFormat="1" applyFont="1" applyFill="1" applyAlignment="1" applyProtection="1">
      <alignment horizontal="center" vertical="center"/>
    </xf>
    <xf numFmtId="168" fontId="10" fillId="5" borderId="0" xfId="73" applyNumberFormat="1" applyFont="1" applyFill="1" applyAlignment="1" applyProtection="1">
      <alignment horizontal="center" vertical="center"/>
    </xf>
    <xf numFmtId="0" fontId="14" fillId="0" borderId="0" xfId="1" applyFont="1" applyAlignment="1" applyProtection="1">
      <alignment horizontal="center" vertical="center" wrapText="1"/>
      <protection locked="0"/>
    </xf>
    <xf numFmtId="44" fontId="43" fillId="5" borderId="0" xfId="73" applyFont="1" applyFill="1" applyBorder="1" applyAlignment="1" applyProtection="1">
      <alignment horizontal="center" vertical="center"/>
    </xf>
    <xf numFmtId="166" fontId="29" fillId="5" borderId="0" xfId="129" applyNumberFormat="1" applyFont="1" applyFill="1" applyAlignment="1" applyProtection="1">
      <alignment horizontal="center" vertical="center"/>
    </xf>
    <xf numFmtId="0" fontId="7" fillId="5" borderId="0" xfId="1" applyFont="1" applyFill="1" applyAlignment="1">
      <alignment horizontal="center" vertical="center" shrinkToFit="1"/>
    </xf>
    <xf numFmtId="166" fontId="10" fillId="9" borderId="0" xfId="129" applyNumberFormat="1" applyFont="1" applyFill="1" applyAlignment="1" applyProtection="1">
      <alignment horizontal="center" vertical="center"/>
    </xf>
    <xf numFmtId="0" fontId="14" fillId="0" borderId="0" xfId="0" applyFont="1" applyAlignment="1" applyProtection="1">
      <alignment horizontal="center" vertical="center"/>
      <protection locked="0"/>
    </xf>
    <xf numFmtId="0" fontId="51" fillId="0" borderId="0" xfId="0" applyFont="1" applyAlignment="1" applyProtection="1">
      <alignment horizontal="center" vertical="center"/>
      <protection locked="0"/>
    </xf>
    <xf numFmtId="0" fontId="53" fillId="0" borderId="0" xfId="1" applyFont="1" applyAlignment="1" applyProtection="1">
      <alignment horizontal="center" vertical="center"/>
      <protection locked="0"/>
    </xf>
    <xf numFmtId="166" fontId="14" fillId="5" borderId="0" xfId="129" applyNumberFormat="1" applyFont="1" applyFill="1" applyAlignment="1" applyProtection="1">
      <alignment horizontal="center" vertical="center"/>
    </xf>
    <xf numFmtId="166" fontId="54" fillId="5" borderId="0" xfId="129" applyNumberFormat="1" applyFont="1" applyFill="1" applyBorder="1" applyAlignment="1" applyProtection="1">
      <alignment horizontal="center" vertical="center"/>
    </xf>
    <xf numFmtId="44" fontId="54" fillId="5" borderId="0" xfId="73" applyFont="1" applyFill="1" applyBorder="1" applyAlignment="1" applyProtection="1">
      <alignment horizontal="center" vertical="center"/>
    </xf>
    <xf numFmtId="0" fontId="7" fillId="5" borderId="0" xfId="4" applyFont="1" applyFill="1">
      <alignment vertical="center"/>
    </xf>
    <xf numFmtId="0" fontId="7" fillId="5" borderId="0" xfId="4" applyFont="1" applyFill="1" applyAlignment="1">
      <alignment horizontal="center" vertical="center"/>
    </xf>
    <xf numFmtId="0" fontId="7" fillId="5" borderId="0" xfId="1" applyFont="1" applyFill="1" applyAlignment="1">
      <alignment horizontal="center"/>
    </xf>
    <xf numFmtId="44" fontId="7" fillId="5" borderId="0" xfId="4" applyNumberFormat="1" applyFont="1" applyFill="1" applyAlignment="1">
      <alignment horizontal="center" vertical="center"/>
    </xf>
    <xf numFmtId="0" fontId="14" fillId="5" borderId="0" xfId="4" applyFont="1" applyFill="1" applyAlignment="1">
      <alignment horizontal="center" vertical="center"/>
    </xf>
    <xf numFmtId="168" fontId="7" fillId="5" borderId="0" xfId="4" applyNumberFormat="1" applyFont="1" applyFill="1" applyAlignment="1">
      <alignment horizontal="center" vertical="center"/>
    </xf>
    <xf numFmtId="8" fontId="7" fillId="5" borderId="0" xfId="4" applyNumberFormat="1" applyFont="1" applyFill="1">
      <alignment vertical="center"/>
    </xf>
    <xf numFmtId="0" fontId="7" fillId="0" borderId="0" xfId="4" applyFont="1">
      <alignment vertical="center"/>
    </xf>
    <xf numFmtId="0" fontId="7" fillId="0" borderId="0" xfId="4" applyFont="1" applyAlignment="1">
      <alignment horizontal="center" vertical="center"/>
    </xf>
    <xf numFmtId="0" fontId="33" fillId="5" borderId="0" xfId="1" applyFont="1" applyFill="1">
      <alignment vertical="center"/>
    </xf>
    <xf numFmtId="0" fontId="7" fillId="5" borderId="0" xfId="1" applyFont="1" applyFill="1">
      <alignment vertical="center"/>
    </xf>
    <xf numFmtId="0" fontId="32" fillId="5" borderId="0" xfId="4" applyFont="1" applyFill="1" applyAlignment="1">
      <alignment horizontal="center" vertical="center"/>
    </xf>
    <xf numFmtId="0" fontId="7" fillId="5" borderId="7" xfId="1" applyFont="1" applyFill="1" applyBorder="1" applyAlignment="1">
      <alignment horizontal="center" vertical="center"/>
    </xf>
    <xf numFmtId="0" fontId="7" fillId="5" borderId="8" xfId="1" applyFont="1" applyFill="1" applyBorder="1" applyAlignment="1">
      <alignment horizontal="center" vertical="center"/>
    </xf>
    <xf numFmtId="0" fontId="7" fillId="5" borderId="9" xfId="1" applyFont="1" applyFill="1" applyBorder="1" applyAlignment="1">
      <alignment horizontal="center" vertical="center"/>
    </xf>
    <xf numFmtId="0" fontId="7" fillId="5" borderId="0" xfId="4" applyFont="1" applyFill="1" applyAlignment="1">
      <alignment horizontal="right" vertical="center"/>
    </xf>
    <xf numFmtId="0" fontId="7" fillId="5" borderId="0" xfId="4" applyFont="1" applyFill="1" applyAlignment="1">
      <alignment horizontal="left" vertical="center"/>
    </xf>
    <xf numFmtId="0" fontId="7" fillId="5" borderId="0" xfId="1" applyFont="1" applyFill="1" applyAlignment="1">
      <alignment horizontal="center" vertical="center"/>
    </xf>
    <xf numFmtId="0" fontId="7" fillId="5" borderId="2" xfId="4" applyFont="1" applyFill="1" applyBorder="1" applyAlignment="1">
      <alignment horizontal="center" vertical="center"/>
    </xf>
    <xf numFmtId="0" fontId="7" fillId="5" borderId="3" xfId="4" applyFont="1" applyFill="1" applyBorder="1" applyAlignment="1">
      <alignment horizontal="center" vertical="center"/>
    </xf>
    <xf numFmtId="0" fontId="7" fillId="5" borderId="0" xfId="0" applyFont="1" applyFill="1" applyAlignment="1">
      <alignment vertical="center"/>
    </xf>
    <xf numFmtId="0" fontId="10" fillId="5" borderId="0" xfId="4" applyFont="1" applyFill="1">
      <alignment vertical="center"/>
    </xf>
    <xf numFmtId="0" fontId="7" fillId="5" borderId="4" xfId="4" applyFont="1" applyFill="1" applyBorder="1" applyAlignment="1">
      <alignment horizontal="center" vertical="center"/>
    </xf>
    <xf numFmtId="0" fontId="7" fillId="5" borderId="5" xfId="4" applyFont="1" applyFill="1" applyBorder="1" applyAlignment="1">
      <alignment horizontal="center" vertical="center"/>
    </xf>
    <xf numFmtId="0" fontId="7" fillId="5" borderId="6" xfId="4" applyFont="1" applyFill="1" applyBorder="1" applyAlignment="1">
      <alignment horizontal="center" vertical="center"/>
    </xf>
    <xf numFmtId="0" fontId="29" fillId="5" borderId="0" xfId="1" applyFont="1" applyFill="1">
      <alignment vertical="center"/>
    </xf>
    <xf numFmtId="0" fontId="10" fillId="5" borderId="0" xfId="4" applyFont="1" applyFill="1" applyAlignment="1">
      <alignment horizontal="center" vertical="center"/>
    </xf>
    <xf numFmtId="0" fontId="6" fillId="5" borderId="0" xfId="4" applyFill="1">
      <alignment vertical="center"/>
    </xf>
    <xf numFmtId="44" fontId="10" fillId="5" borderId="0" xfId="4" applyNumberFormat="1" applyFont="1" applyFill="1" applyAlignment="1">
      <alignment horizontal="center" vertical="center"/>
    </xf>
    <xf numFmtId="168" fontId="10" fillId="5" borderId="0" xfId="4" applyNumberFormat="1" applyFont="1" applyFill="1" applyAlignment="1">
      <alignment horizontal="center" vertical="center"/>
    </xf>
    <xf numFmtId="8" fontId="10" fillId="5" borderId="0" xfId="4" applyNumberFormat="1" applyFont="1" applyFill="1">
      <alignment vertical="center"/>
    </xf>
    <xf numFmtId="0" fontId="10" fillId="0" borderId="0" xfId="4" applyFont="1">
      <alignment vertical="center"/>
    </xf>
    <xf numFmtId="0" fontId="10" fillId="5" borderId="0" xfId="4" applyFont="1" applyFill="1" applyAlignment="1">
      <alignment horizontal="left" vertical="center"/>
    </xf>
    <xf numFmtId="0" fontId="34" fillId="5" borderId="0" xfId="0" applyFont="1" applyFill="1" applyAlignment="1">
      <alignment vertical="center"/>
    </xf>
    <xf numFmtId="0" fontId="10" fillId="5" borderId="0" xfId="4" applyFont="1" applyFill="1" applyAlignment="1">
      <alignment horizontal="center" vertical="center" wrapText="1"/>
    </xf>
    <xf numFmtId="0" fontId="47" fillId="5" borderId="0" xfId="0" applyFont="1" applyFill="1" applyAlignment="1">
      <alignment vertical="center"/>
    </xf>
    <xf numFmtId="0" fontId="5" fillId="5" borderId="0" xfId="0" applyFont="1" applyFill="1" applyAlignment="1">
      <alignment vertical="center"/>
    </xf>
    <xf numFmtId="0" fontId="27" fillId="5" borderId="0" xfId="1" applyFont="1" applyFill="1" applyAlignment="1">
      <alignment horizontal="center" vertical="center"/>
    </xf>
    <xf numFmtId="0" fontId="27" fillId="5" borderId="0" xfId="4" applyFont="1" applyFill="1" applyAlignment="1">
      <alignment horizontal="center" vertical="center"/>
    </xf>
    <xf numFmtId="8" fontId="12" fillId="5" borderId="0" xfId="4" applyNumberFormat="1" applyFont="1" applyFill="1" applyAlignment="1">
      <alignment horizontal="left" vertical="center" shrinkToFit="1"/>
    </xf>
    <xf numFmtId="168" fontId="12" fillId="5" borderId="0" xfId="4" applyNumberFormat="1" applyFont="1" applyFill="1" applyAlignment="1">
      <alignment vertical="center" shrinkToFit="1"/>
    </xf>
    <xf numFmtId="0" fontId="12" fillId="5" borderId="0" xfId="4" applyFont="1" applyFill="1" applyAlignment="1">
      <alignment horizontal="center" vertical="center" shrinkToFit="1"/>
    </xf>
    <xf numFmtId="8" fontId="14" fillId="5" borderId="0" xfId="4" applyNumberFormat="1" applyFont="1" applyFill="1">
      <alignment vertical="center"/>
    </xf>
    <xf numFmtId="0" fontId="10" fillId="5" borderId="0" xfId="1" applyFont="1" applyFill="1">
      <alignment vertical="center"/>
    </xf>
    <xf numFmtId="0" fontId="5" fillId="4" borderId="0" xfId="0" applyFont="1" applyFill="1" applyAlignment="1">
      <alignment vertical="center"/>
    </xf>
    <xf numFmtId="0" fontId="14" fillId="4" borderId="0" xfId="4" applyFont="1" applyFill="1" applyAlignment="1">
      <alignment horizontal="center"/>
    </xf>
    <xf numFmtId="0" fontId="12" fillId="4" borderId="0" xfId="4" applyFont="1" applyFill="1" applyAlignment="1">
      <alignment horizontal="center" vertical="center" shrinkToFit="1"/>
    </xf>
    <xf numFmtId="0" fontId="7" fillId="4" borderId="0" xfId="4" applyFont="1" applyFill="1" applyAlignment="1"/>
    <xf numFmtId="0" fontId="7" fillId="4" borderId="0" xfId="4" applyFont="1" applyFill="1" applyAlignment="1">
      <alignment horizontal="center"/>
    </xf>
    <xf numFmtId="0" fontId="7" fillId="4" borderId="0" xfId="4" applyFont="1" applyFill="1" applyAlignment="1">
      <alignment horizontal="left"/>
    </xf>
    <xf numFmtId="42" fontId="16" fillId="4" borderId="0" xfId="4" applyNumberFormat="1" applyFont="1" applyFill="1" applyAlignment="1">
      <alignment horizontal="left" vertical="center"/>
    </xf>
    <xf numFmtId="0" fontId="16" fillId="4" borderId="0" xfId="4" applyFont="1" applyFill="1" applyAlignment="1">
      <alignment horizontal="left" vertical="center"/>
    </xf>
    <xf numFmtId="0" fontId="42" fillId="4" borderId="0" xfId="4" applyFont="1" applyFill="1" applyAlignment="1">
      <alignment horizontal="left" vertical="center"/>
    </xf>
    <xf numFmtId="0" fontId="8" fillId="4" borderId="4" xfId="4" applyFont="1" applyFill="1" applyBorder="1" applyAlignment="1">
      <alignment horizontal="center" wrapText="1"/>
    </xf>
    <xf numFmtId="0" fontId="8" fillId="4" borderId="5" xfId="4" applyFont="1" applyFill="1" applyBorder="1" applyAlignment="1">
      <alignment horizontal="center" wrapText="1"/>
    </xf>
    <xf numFmtId="0" fontId="8" fillId="4" borderId="5" xfId="4" applyFont="1" applyFill="1" applyBorder="1" applyAlignment="1">
      <alignment horizontal="center" vertical="top" wrapText="1"/>
    </xf>
    <xf numFmtId="0" fontId="8" fillId="4" borderId="6" xfId="4" applyFont="1" applyFill="1" applyBorder="1" applyAlignment="1">
      <alignment horizontal="center" wrapText="1"/>
    </xf>
    <xf numFmtId="0" fontId="8" fillId="4" borderId="0" xfId="4" applyFont="1" applyFill="1" applyAlignment="1">
      <alignment horizontal="center" vertical="top" wrapText="1"/>
    </xf>
    <xf numFmtId="0" fontId="7" fillId="4" borderId="0" xfId="4" applyFont="1" applyFill="1" applyAlignment="1">
      <alignment horizontal="center" wrapText="1"/>
    </xf>
    <xf numFmtId="44" fontId="14" fillId="4" borderId="0" xfId="4" applyNumberFormat="1" applyFont="1" applyFill="1" applyAlignment="1">
      <alignment horizontal="center"/>
    </xf>
    <xf numFmtId="0" fontId="7" fillId="4" borderId="0" xfId="1" applyFont="1" applyFill="1" applyAlignment="1">
      <alignment horizontal="center" wrapText="1"/>
    </xf>
    <xf numFmtId="8" fontId="7" fillId="4" borderId="0" xfId="4" applyNumberFormat="1" applyFont="1" applyFill="1">
      <alignment vertical="center"/>
    </xf>
    <xf numFmtId="0" fontId="7" fillId="0" borderId="0" xfId="4" applyFont="1" applyAlignment="1"/>
    <xf numFmtId="0" fontId="38" fillId="5" borderId="0" xfId="4" applyFont="1" applyFill="1" applyAlignment="1">
      <alignment horizontal="left" vertical="center"/>
    </xf>
    <xf numFmtId="0" fontId="7" fillId="5" borderId="0" xfId="1" applyFont="1" applyFill="1" applyAlignment="1">
      <alignment horizontal="center" vertical="top" wrapText="1" shrinkToFit="1"/>
    </xf>
    <xf numFmtId="0" fontId="14" fillId="5" borderId="0" xfId="1" applyFont="1" applyFill="1" applyAlignment="1">
      <alignment horizontal="center" vertical="top" wrapText="1" shrinkToFit="1"/>
    </xf>
    <xf numFmtId="0" fontId="7" fillId="5" borderId="0" xfId="4" applyFont="1" applyFill="1" applyAlignment="1">
      <alignment horizontal="center" vertical="center" wrapText="1"/>
    </xf>
    <xf numFmtId="168" fontId="12" fillId="5" borderId="0" xfId="4" applyNumberFormat="1" applyFont="1" applyFill="1" applyAlignment="1">
      <alignment horizontal="center" vertical="center" shrinkToFit="1"/>
    </xf>
    <xf numFmtId="44" fontId="12" fillId="5" borderId="0" xfId="4" applyNumberFormat="1" applyFont="1" applyFill="1" applyAlignment="1">
      <alignment shrinkToFit="1"/>
    </xf>
    <xf numFmtId="0" fontId="7" fillId="5" borderId="0" xfId="4" applyFont="1" applyFill="1" applyAlignment="1">
      <alignment horizontal="center" vertical="center" shrinkToFit="1"/>
    </xf>
    <xf numFmtId="0" fontId="7" fillId="4" borderId="0" xfId="4" applyFont="1" applyFill="1" applyAlignment="1">
      <alignment horizontal="center" vertical="center" wrapText="1" shrinkToFit="1"/>
    </xf>
    <xf numFmtId="0" fontId="19" fillId="4" borderId="0" xfId="1" applyFont="1" applyFill="1" applyAlignment="1">
      <alignment horizontal="right" vertical="top"/>
    </xf>
    <xf numFmtId="0" fontId="7" fillId="4" borderId="0" xfId="1" applyFont="1" applyFill="1" applyAlignment="1">
      <alignment horizontal="center" vertical="top" shrinkToFit="1"/>
    </xf>
    <xf numFmtId="0" fontId="7" fillId="5" borderId="0" xfId="4" applyFont="1" applyFill="1" applyAlignment="1">
      <alignment horizontal="center" vertical="center" wrapText="1" shrinkToFit="1"/>
    </xf>
    <xf numFmtId="0" fontId="14" fillId="5" borderId="0" xfId="4" applyFont="1" applyFill="1" applyAlignment="1">
      <alignment horizontal="center" vertical="center" shrinkToFit="1"/>
    </xf>
    <xf numFmtId="8" fontId="29" fillId="5" borderId="0" xfId="4" applyNumberFormat="1" applyFont="1" applyFill="1" applyAlignment="1">
      <alignment horizontal="left" vertical="center" shrinkToFit="1"/>
    </xf>
    <xf numFmtId="168" fontId="29" fillId="5" borderId="0" xfId="4" applyNumberFormat="1" applyFont="1" applyFill="1" applyAlignment="1">
      <alignment vertical="center" shrinkToFit="1"/>
    </xf>
    <xf numFmtId="0" fontId="7" fillId="5" borderId="0" xfId="1" applyFont="1" applyFill="1" applyAlignment="1">
      <alignment horizontal="center" vertical="center" wrapText="1" shrinkToFit="1"/>
    </xf>
    <xf numFmtId="0" fontId="37" fillId="5" borderId="0" xfId="4" applyFont="1" applyFill="1" applyAlignment="1">
      <alignment horizontal="left" vertical="center" shrinkToFit="1"/>
    </xf>
    <xf numFmtId="2" fontId="7" fillId="4" borderId="0" xfId="1" applyNumberFormat="1" applyFont="1" applyFill="1" applyAlignment="1">
      <alignment horizontal="center" vertical="top" shrinkToFit="1"/>
    </xf>
    <xf numFmtId="0" fontId="7" fillId="7" borderId="0" xfId="1" applyFont="1" applyFill="1" applyAlignment="1">
      <alignment horizontal="center" vertical="top" shrinkToFit="1"/>
    </xf>
    <xf numFmtId="2" fontId="7" fillId="7" borderId="0" xfId="1" applyNumberFormat="1" applyFont="1" applyFill="1" applyAlignment="1">
      <alignment horizontal="center" vertical="top" shrinkToFit="1"/>
    </xf>
    <xf numFmtId="8" fontId="7" fillId="5" borderId="0" xfId="4" applyNumberFormat="1" applyFont="1" applyFill="1" applyAlignment="1">
      <alignment horizontal="left" vertical="center" shrinkToFit="1"/>
    </xf>
    <xf numFmtId="0" fontId="7" fillId="5" borderId="0" xfId="4" applyFont="1" applyFill="1" applyAlignment="1">
      <alignment vertical="center" wrapText="1"/>
    </xf>
    <xf numFmtId="0" fontId="29" fillId="5" borderId="0" xfId="4" applyFont="1" applyFill="1" applyAlignment="1">
      <alignment horizontal="center" vertical="center" shrinkToFit="1"/>
    </xf>
    <xf numFmtId="0" fontId="29" fillId="5" borderId="0" xfId="4" applyFont="1" applyFill="1" applyAlignment="1">
      <alignment horizontal="center" vertical="center" wrapText="1" shrinkToFit="1"/>
    </xf>
    <xf numFmtId="0" fontId="29" fillId="5" borderId="0" xfId="1" applyFont="1" applyFill="1" applyAlignment="1">
      <alignment horizontal="center" vertical="center" wrapText="1" shrinkToFit="1"/>
    </xf>
    <xf numFmtId="44" fontId="7" fillId="5" borderId="0" xfId="4" applyNumberFormat="1" applyFont="1" applyFill="1" applyAlignment="1">
      <alignment horizontal="center" vertical="center" wrapText="1" shrinkToFit="1"/>
    </xf>
    <xf numFmtId="0" fontId="50" fillId="5" borderId="0" xfId="136" applyFill="1" applyAlignment="1" applyProtection="1">
      <alignment horizontal="center" vertical="center" wrapText="1" shrinkToFit="1"/>
    </xf>
    <xf numFmtId="168" fontId="12" fillId="5" borderId="0" xfId="4" applyNumberFormat="1" applyFont="1" applyFill="1" applyAlignment="1">
      <alignment horizontal="center" vertical="center" wrapText="1" shrinkToFit="1"/>
    </xf>
    <xf numFmtId="8" fontId="12" fillId="5" borderId="0" xfId="4" applyNumberFormat="1" applyFont="1" applyFill="1" applyAlignment="1">
      <alignment horizontal="center" vertical="center" shrinkToFit="1"/>
    </xf>
    <xf numFmtId="44" fontId="29" fillId="5" borderId="0" xfId="4" applyNumberFormat="1" applyFont="1" applyFill="1" applyAlignment="1">
      <alignment horizontal="center" vertical="center" wrapText="1" shrinkToFit="1"/>
    </xf>
    <xf numFmtId="0" fontId="39" fillId="5" borderId="0" xfId="4" applyFont="1" applyFill="1" applyAlignment="1">
      <alignment horizontal="center" vertical="center" shrinkToFit="1"/>
    </xf>
    <xf numFmtId="168" fontId="29" fillId="5" borderId="0" xfId="4" applyNumberFormat="1" applyFont="1" applyFill="1" applyAlignment="1">
      <alignment horizontal="center" vertical="center"/>
    </xf>
    <xf numFmtId="8" fontId="12" fillId="5" borderId="0" xfId="4" applyNumberFormat="1" applyFont="1" applyFill="1" applyAlignment="1">
      <alignment vertical="center" shrinkToFit="1"/>
    </xf>
    <xf numFmtId="170" fontId="14" fillId="5" borderId="0" xfId="4" applyNumberFormat="1" applyFont="1" applyFill="1" applyAlignment="1">
      <alignment horizontal="center" vertical="center"/>
    </xf>
    <xf numFmtId="0" fontId="14" fillId="0" borderId="0" xfId="4" applyFont="1" applyAlignment="1">
      <alignment horizontal="center" vertical="center"/>
    </xf>
    <xf numFmtId="0" fontId="14" fillId="0" borderId="0" xfId="1" applyFont="1" applyAlignment="1">
      <alignment horizontal="center" vertical="center"/>
    </xf>
    <xf numFmtId="168" fontId="14" fillId="5" borderId="0" xfId="4" applyNumberFormat="1" applyFont="1" applyFill="1" applyAlignment="1">
      <alignment horizontal="center" vertical="center"/>
    </xf>
    <xf numFmtId="42" fontId="14" fillId="5" borderId="0" xfId="1" applyNumberFormat="1" applyFont="1" applyFill="1" applyAlignment="1">
      <alignment horizontal="center" vertical="center"/>
    </xf>
    <xf numFmtId="0" fontId="14" fillId="0" borderId="0" xfId="1" applyFont="1" applyAlignment="1">
      <alignment horizontal="left" vertical="center"/>
    </xf>
    <xf numFmtId="0" fontId="14" fillId="5" borderId="0" xfId="1" applyFont="1" applyFill="1" applyAlignment="1">
      <alignment horizontal="center" vertical="center"/>
    </xf>
    <xf numFmtId="44" fontId="14" fillId="5" borderId="0" xfId="4" applyNumberFormat="1" applyFont="1" applyFill="1" applyAlignment="1">
      <alignment horizontal="center" vertical="center"/>
    </xf>
    <xf numFmtId="0" fontId="51" fillId="5" borderId="0" xfId="0" applyFont="1" applyFill="1" applyAlignment="1">
      <alignment horizontal="center" vertical="center"/>
    </xf>
    <xf numFmtId="44" fontId="7" fillId="0" borderId="0" xfId="4" applyNumberFormat="1" applyFont="1" applyAlignment="1">
      <alignment horizontal="center" vertical="center"/>
    </xf>
    <xf numFmtId="168" fontId="7" fillId="0" borderId="0" xfId="4" applyNumberFormat="1" applyFont="1" applyAlignment="1">
      <alignment horizontal="center" vertical="center"/>
    </xf>
    <xf numFmtId="8" fontId="7" fillId="0" borderId="0" xfId="4" applyNumberFormat="1" applyFont="1">
      <alignment vertical="center"/>
    </xf>
    <xf numFmtId="44" fontId="7" fillId="5" borderId="0" xfId="1" applyNumberFormat="1" applyFont="1" applyFill="1" applyAlignment="1">
      <alignment horizontal="center" vertical="center"/>
    </xf>
    <xf numFmtId="42" fontId="7" fillId="5" borderId="0" xfId="1" applyNumberFormat="1" applyFont="1" applyFill="1" applyAlignment="1">
      <alignment horizontal="center" vertical="center"/>
    </xf>
    <xf numFmtId="8" fontId="7" fillId="5" borderId="0" xfId="1" applyNumberFormat="1" applyFont="1" applyFill="1">
      <alignment vertical="center"/>
    </xf>
    <xf numFmtId="167" fontId="7" fillId="5" borderId="0" xfId="1" applyNumberFormat="1" applyFont="1" applyFill="1">
      <alignment vertical="center"/>
    </xf>
    <xf numFmtId="0" fontId="7" fillId="0" borderId="0" xfId="1" applyFont="1">
      <alignment vertical="center"/>
    </xf>
    <xf numFmtId="0" fontId="31" fillId="5" borderId="0" xfId="1" applyFont="1" applyFill="1" applyAlignment="1">
      <alignment horizontal="center" vertical="center"/>
    </xf>
    <xf numFmtId="0" fontId="7" fillId="5" borderId="10" xfId="1" applyFont="1" applyFill="1" applyBorder="1" applyAlignment="1">
      <alignment horizontal="center" vertical="center"/>
    </xf>
    <xf numFmtId="0" fontId="7" fillId="5" borderId="12" xfId="1" applyFont="1" applyFill="1" applyBorder="1">
      <alignment vertical="center"/>
    </xf>
    <xf numFmtId="0" fontId="7" fillId="5" borderId="11" xfId="1" applyFont="1" applyFill="1" applyBorder="1" applyAlignment="1">
      <alignment horizontal="center" vertical="center"/>
    </xf>
    <xf numFmtId="0" fontId="7" fillId="5" borderId="0" xfId="0" applyFont="1" applyFill="1" applyAlignment="1">
      <alignment horizontal="right" vertical="center"/>
    </xf>
    <xf numFmtId="0" fontId="29" fillId="5" borderId="0" xfId="1" applyFont="1" applyFill="1" applyAlignment="1">
      <alignment horizontal="center" vertical="center"/>
    </xf>
    <xf numFmtId="166" fontId="7" fillId="5" borderId="0" xfId="1" applyNumberFormat="1" applyFont="1" applyFill="1" applyAlignment="1">
      <alignment horizontal="center" vertical="center"/>
    </xf>
    <xf numFmtId="166" fontId="7" fillId="5" borderId="10" xfId="1" applyNumberFormat="1" applyFont="1" applyFill="1" applyBorder="1" applyAlignment="1">
      <alignment horizontal="center" vertical="center"/>
    </xf>
    <xf numFmtId="0" fontId="7" fillId="5" borderId="12" xfId="1" applyFont="1" applyFill="1" applyBorder="1" applyAlignment="1">
      <alignment horizontal="center" vertical="center"/>
    </xf>
    <xf numFmtId="166" fontId="7" fillId="5" borderId="2" xfId="1" applyNumberFormat="1" applyFont="1" applyFill="1" applyBorder="1" applyAlignment="1">
      <alignment horizontal="center" vertical="center"/>
    </xf>
    <xf numFmtId="0" fontId="7" fillId="5" borderId="3" xfId="1" applyFont="1" applyFill="1" applyBorder="1" applyAlignment="1">
      <alignment horizontal="center" vertical="center"/>
    </xf>
    <xf numFmtId="0" fontId="10" fillId="5" borderId="0" xfId="1" applyFont="1" applyFill="1" applyAlignment="1">
      <alignment horizontal="center" vertical="center"/>
    </xf>
    <xf numFmtId="0" fontId="17" fillId="5" borderId="0" xfId="1" applyFont="1" applyFill="1" applyAlignment="1">
      <alignment horizontal="center" vertical="center"/>
    </xf>
    <xf numFmtId="44" fontId="10" fillId="5" borderId="0" xfId="1" applyNumberFormat="1" applyFont="1" applyFill="1" applyAlignment="1">
      <alignment horizontal="center" vertical="center"/>
    </xf>
    <xf numFmtId="42" fontId="10" fillId="5" borderId="0" xfId="1" applyNumberFormat="1" applyFont="1" applyFill="1" applyAlignment="1">
      <alignment horizontal="center" vertical="center"/>
    </xf>
    <xf numFmtId="0" fontId="10" fillId="0" borderId="0" xfId="1" applyFont="1">
      <alignment vertical="center"/>
    </xf>
    <xf numFmtId="0" fontId="10" fillId="0" borderId="0" xfId="1" applyFont="1" applyAlignment="1">
      <alignment horizontal="center" vertical="center"/>
    </xf>
    <xf numFmtId="166" fontId="7" fillId="5" borderId="4" xfId="1" applyNumberFormat="1" applyFont="1" applyFill="1" applyBorder="1" applyAlignment="1">
      <alignment horizontal="center" vertical="center"/>
    </xf>
    <xf numFmtId="0" fontId="7" fillId="5" borderId="5" xfId="1" applyFont="1" applyFill="1" applyBorder="1" applyAlignment="1">
      <alignment horizontal="center" vertical="center"/>
    </xf>
    <xf numFmtId="0" fontId="7" fillId="5" borderId="6" xfId="1" applyFont="1" applyFill="1" applyBorder="1" applyAlignment="1">
      <alignment horizontal="center" vertical="center"/>
    </xf>
    <xf numFmtId="0" fontId="18" fillId="5" borderId="0" xfId="1" applyFont="1" applyFill="1" applyAlignment="1">
      <alignment horizontal="center" vertical="center"/>
    </xf>
    <xf numFmtId="8" fontId="10" fillId="5" borderId="0" xfId="1" applyNumberFormat="1" applyFont="1" applyFill="1" applyAlignment="1">
      <alignment horizontal="center" vertical="center"/>
    </xf>
    <xf numFmtId="167" fontId="10" fillId="5" borderId="0" xfId="1" applyNumberFormat="1" applyFont="1" applyFill="1" applyAlignment="1">
      <alignment horizontal="center" vertical="center"/>
    </xf>
    <xf numFmtId="8" fontId="7" fillId="5" borderId="0" xfId="1" applyNumberFormat="1" applyFont="1" applyFill="1" applyAlignment="1">
      <alignment horizontal="center" vertical="center"/>
    </xf>
    <xf numFmtId="167" fontId="7" fillId="5" borderId="0" xfId="1" applyNumberFormat="1" applyFont="1" applyFill="1" applyAlignment="1">
      <alignment horizontal="center" vertical="center"/>
    </xf>
    <xf numFmtId="0" fontId="28" fillId="5" borderId="0" xfId="1" applyFont="1" applyFill="1">
      <alignment vertical="center"/>
    </xf>
    <xf numFmtId="0" fontId="10" fillId="9" borderId="0" xfId="1" applyFont="1" applyFill="1">
      <alignment vertical="center"/>
    </xf>
    <xf numFmtId="0" fontId="7" fillId="9" borderId="0" xfId="1" applyFont="1" applyFill="1" applyAlignment="1">
      <alignment horizontal="center" vertical="center"/>
    </xf>
    <xf numFmtId="0" fontId="10" fillId="9" borderId="10" xfId="1" applyFont="1" applyFill="1" applyBorder="1">
      <alignment vertical="center"/>
    </xf>
    <xf numFmtId="0" fontId="10" fillId="9" borderId="12" xfId="1" applyFont="1" applyFill="1" applyBorder="1">
      <alignment vertical="center"/>
    </xf>
    <xf numFmtId="0" fontId="10" fillId="9" borderId="12" xfId="1" applyFont="1" applyFill="1" applyBorder="1" applyAlignment="1">
      <alignment horizontal="center" vertical="center"/>
    </xf>
    <xf numFmtId="0" fontId="7" fillId="9" borderId="12" xfId="1" applyFont="1" applyFill="1" applyBorder="1" applyAlignment="1">
      <alignment horizontal="center" vertical="center"/>
    </xf>
    <xf numFmtId="0" fontId="45" fillId="9" borderId="12" xfId="1" applyFont="1" applyFill="1" applyBorder="1" applyAlignment="1">
      <alignment horizontal="center" vertical="center"/>
    </xf>
    <xf numFmtId="0" fontId="29" fillId="9" borderId="12" xfId="1" applyFont="1" applyFill="1" applyBorder="1" applyAlignment="1">
      <alignment horizontal="center" vertical="center"/>
    </xf>
    <xf numFmtId="0" fontId="10" fillId="9" borderId="11" xfId="1" applyFont="1" applyFill="1" applyBorder="1" applyAlignment="1">
      <alignment horizontal="center" vertical="center"/>
    </xf>
    <xf numFmtId="0" fontId="17" fillId="9" borderId="0" xfId="1" applyFont="1" applyFill="1" applyAlignment="1">
      <alignment horizontal="center" vertical="center"/>
    </xf>
    <xf numFmtId="0" fontId="31" fillId="9" borderId="0" xfId="1" applyFont="1" applyFill="1">
      <alignment vertical="center"/>
    </xf>
    <xf numFmtId="44" fontId="10" fillId="9" borderId="0" xfId="1" applyNumberFormat="1" applyFont="1" applyFill="1" applyAlignment="1">
      <alignment horizontal="center" vertical="center"/>
    </xf>
    <xf numFmtId="0" fontId="10" fillId="9" borderId="0" xfId="1" applyFont="1" applyFill="1" applyAlignment="1">
      <alignment horizontal="center" vertical="center"/>
    </xf>
    <xf numFmtId="42" fontId="10" fillId="9" borderId="0" xfId="1" applyNumberFormat="1" applyFont="1" applyFill="1" applyAlignment="1">
      <alignment horizontal="center" vertical="center"/>
    </xf>
    <xf numFmtId="8" fontId="10" fillId="9" borderId="0" xfId="1" applyNumberFormat="1" applyFont="1" applyFill="1">
      <alignment vertical="center"/>
    </xf>
    <xf numFmtId="167" fontId="10" fillId="9" borderId="0" xfId="1" applyNumberFormat="1" applyFont="1" applyFill="1">
      <alignment vertical="center"/>
    </xf>
    <xf numFmtId="0" fontId="22" fillId="9" borderId="0" xfId="1" applyFont="1" applyFill="1">
      <alignment vertical="center"/>
    </xf>
    <xf numFmtId="0" fontId="44" fillId="9" borderId="2" xfId="1" applyFont="1" applyFill="1" applyBorder="1" applyAlignment="1">
      <alignment horizontal="center" vertical="center"/>
    </xf>
    <xf numFmtId="0" fontId="44" fillId="9" borderId="0" xfId="1" applyFont="1" applyFill="1" applyAlignment="1">
      <alignment horizontal="center" vertical="center"/>
    </xf>
    <xf numFmtId="42" fontId="16" fillId="9" borderId="0" xfId="1" applyNumberFormat="1" applyFont="1" applyFill="1" applyAlignment="1">
      <alignment horizontal="left" vertical="center"/>
    </xf>
    <xf numFmtId="0" fontId="15" fillId="0" borderId="0" xfId="1" applyFont="1" applyAlignment="1">
      <alignment vertical="center" wrapText="1"/>
    </xf>
    <xf numFmtId="0" fontId="15" fillId="5" borderId="0" xfId="1" applyFont="1" applyFill="1" applyAlignment="1">
      <alignment vertical="center" wrapText="1"/>
    </xf>
    <xf numFmtId="0" fontId="38" fillId="5" borderId="0" xfId="1" applyFont="1" applyFill="1" applyAlignment="1">
      <alignment horizontal="left" vertical="center" shrinkToFit="1"/>
    </xf>
    <xf numFmtId="0" fontId="15" fillId="5" borderId="0" xfId="1" applyFont="1" applyFill="1" applyAlignment="1">
      <alignment horizontal="center" vertical="center" wrapText="1" shrinkToFit="1"/>
    </xf>
    <xf numFmtId="0" fontId="15" fillId="5" borderId="0" xfId="1" applyFont="1" applyFill="1" applyAlignment="1">
      <alignment horizontal="center" vertical="center" wrapText="1"/>
    </xf>
    <xf numFmtId="0" fontId="41" fillId="5" borderId="0" xfId="1" applyFont="1" applyFill="1" applyAlignment="1">
      <alignment vertical="center" wrapText="1"/>
    </xf>
    <xf numFmtId="44" fontId="7" fillId="5" borderId="0" xfId="1" applyNumberFormat="1" applyFont="1" applyFill="1" applyAlignment="1">
      <alignment horizontal="center" vertical="center" wrapText="1" shrinkToFit="1"/>
    </xf>
    <xf numFmtId="0" fontId="14" fillId="5" borderId="0" xfId="1" applyFont="1" applyFill="1" applyAlignment="1">
      <alignment horizontal="center" vertical="center" wrapText="1" shrinkToFit="1"/>
    </xf>
    <xf numFmtId="8" fontId="39" fillId="5" borderId="0" xfId="1" applyNumberFormat="1" applyFont="1" applyFill="1" applyAlignment="1">
      <alignment horizontal="left" vertical="center" wrapText="1"/>
    </xf>
    <xf numFmtId="42" fontId="7" fillId="5" borderId="0" xfId="1" applyNumberFormat="1" applyFont="1" applyFill="1" applyAlignment="1">
      <alignment vertical="center" shrinkToFit="1"/>
    </xf>
    <xf numFmtId="167" fontId="7" fillId="5" borderId="0" xfId="1" applyNumberFormat="1" applyFont="1" applyFill="1" applyAlignment="1">
      <alignment vertical="center" wrapText="1"/>
    </xf>
    <xf numFmtId="0" fontId="7" fillId="6" borderId="0" xfId="1" applyFont="1" applyFill="1" applyAlignment="1">
      <alignment horizontal="center" vertical="center" wrapText="1" shrinkToFit="1"/>
    </xf>
    <xf numFmtId="0" fontId="19" fillId="6" borderId="0" xfId="1" applyFont="1" applyFill="1" applyAlignment="1">
      <alignment horizontal="right" vertical="center"/>
    </xf>
    <xf numFmtId="0" fontId="7" fillId="6" borderId="0" xfId="1" applyFont="1" applyFill="1" applyAlignment="1">
      <alignment horizontal="center" vertical="center" shrinkToFit="1"/>
    </xf>
    <xf numFmtId="8" fontId="39" fillId="5" borderId="0" xfId="1" applyNumberFormat="1" applyFont="1" applyFill="1" applyAlignment="1">
      <alignment horizontal="left" vertical="center"/>
    </xf>
    <xf numFmtId="42" fontId="29" fillId="5" borderId="0" xfId="1" applyNumberFormat="1" applyFont="1" applyFill="1" applyAlignment="1">
      <alignment vertical="center" shrinkToFit="1"/>
    </xf>
    <xf numFmtId="0" fontId="30" fillId="5" borderId="0" xfId="1" applyFont="1" applyFill="1" applyAlignment="1">
      <alignment horizontal="left" vertical="center"/>
    </xf>
    <xf numFmtId="0" fontId="7" fillId="5" borderId="1" xfId="1" applyFont="1" applyFill="1" applyBorder="1">
      <alignment vertical="center"/>
    </xf>
    <xf numFmtId="0" fontId="7" fillId="5" borderId="1" xfId="1" applyFont="1" applyFill="1" applyBorder="1" applyAlignment="1">
      <alignment horizontal="center" vertical="center" shrinkToFit="1"/>
    </xf>
    <xf numFmtId="0" fontId="7" fillId="5" borderId="1" xfId="1" applyFont="1" applyFill="1" applyBorder="1" applyAlignment="1">
      <alignment horizontal="center" vertical="center" wrapText="1" shrinkToFit="1"/>
    </xf>
    <xf numFmtId="0" fontId="7" fillId="6" borderId="13" xfId="1" applyFont="1" applyFill="1" applyBorder="1" applyAlignment="1">
      <alignment horizontal="center" vertical="center" wrapText="1" shrinkToFit="1"/>
    </xf>
    <xf numFmtId="0" fontId="19" fillId="6" borderId="14" xfId="1" applyFont="1" applyFill="1" applyBorder="1" applyAlignment="1">
      <alignment horizontal="right" vertical="center"/>
    </xf>
    <xf numFmtId="2" fontId="7" fillId="6" borderId="15" xfId="1" applyNumberFormat="1" applyFont="1" applyFill="1" applyBorder="1" applyAlignment="1">
      <alignment horizontal="center" vertical="center" shrinkToFit="1"/>
    </xf>
    <xf numFmtId="2" fontId="7" fillId="6" borderId="1" xfId="1" applyNumberFormat="1" applyFont="1" applyFill="1" applyBorder="1" applyAlignment="1">
      <alignment horizontal="center" vertical="center" shrinkToFit="1"/>
    </xf>
    <xf numFmtId="0" fontId="7" fillId="10" borderId="1" xfId="1" applyFont="1" applyFill="1" applyBorder="1" applyAlignment="1">
      <alignment horizontal="center" vertical="center" shrinkToFit="1"/>
    </xf>
    <xf numFmtId="0" fontId="7" fillId="8" borderId="1" xfId="1" applyFont="1" applyFill="1" applyBorder="1" applyAlignment="1">
      <alignment horizontal="center" vertical="center" shrinkToFit="1"/>
    </xf>
    <xf numFmtId="44" fontId="7" fillId="5" borderId="1" xfId="1" applyNumberFormat="1" applyFont="1" applyFill="1" applyBorder="1" applyAlignment="1">
      <alignment horizontal="center" vertical="center" wrapText="1" shrinkToFit="1"/>
    </xf>
    <xf numFmtId="8" fontId="39" fillId="5" borderId="1" xfId="1" applyNumberFormat="1" applyFont="1" applyFill="1" applyBorder="1" applyAlignment="1">
      <alignment horizontal="left" vertical="center"/>
    </xf>
    <xf numFmtId="42" fontId="29" fillId="5" borderId="1" xfId="1" applyNumberFormat="1" applyFont="1" applyFill="1" applyBorder="1" applyAlignment="1">
      <alignment vertical="center" shrinkToFit="1"/>
    </xf>
    <xf numFmtId="44" fontId="7" fillId="5" borderId="1" xfId="1" applyNumberFormat="1" applyFont="1" applyFill="1" applyBorder="1" applyAlignment="1">
      <alignment horizontal="center" vertical="center"/>
    </xf>
    <xf numFmtId="167" fontId="7" fillId="5" borderId="1" xfId="1" applyNumberFormat="1" applyFont="1" applyFill="1" applyBorder="1" applyAlignment="1">
      <alignment horizontal="center" vertical="center"/>
    </xf>
    <xf numFmtId="6" fontId="7" fillId="5" borderId="1" xfId="1" applyNumberFormat="1" applyFont="1" applyFill="1" applyBorder="1" applyAlignment="1">
      <alignment horizontal="center" vertical="center"/>
    </xf>
    <xf numFmtId="0" fontId="7" fillId="0" borderId="1" xfId="1" applyFont="1" applyBorder="1">
      <alignment vertical="center"/>
    </xf>
    <xf numFmtId="0" fontId="43" fillId="5" borderId="0" xfId="1" applyFont="1" applyFill="1" applyAlignment="1">
      <alignment horizontal="center" vertical="center" shrinkToFit="1"/>
    </xf>
    <xf numFmtId="0" fontId="29" fillId="5" borderId="0" xfId="1" applyFont="1" applyFill="1" applyAlignment="1">
      <alignment horizontal="center" vertical="center" shrinkToFit="1"/>
    </xf>
    <xf numFmtId="0" fontId="7" fillId="5" borderId="0" xfId="1" applyFont="1" applyFill="1" applyAlignment="1">
      <alignment horizontal="center" vertical="center" wrapText="1"/>
    </xf>
    <xf numFmtId="42" fontId="43" fillId="5" borderId="0" xfId="1" applyNumberFormat="1" applyFont="1" applyFill="1" applyAlignment="1">
      <alignment horizontal="center" vertical="center" wrapText="1" shrinkToFit="1"/>
    </xf>
    <xf numFmtId="42" fontId="43" fillId="5" borderId="0" xfId="1" applyNumberFormat="1" applyFont="1" applyFill="1" applyAlignment="1">
      <alignment horizontal="center" vertical="center" shrinkToFit="1"/>
    </xf>
    <xf numFmtId="0" fontId="43" fillId="5" borderId="0" xfId="1" applyFont="1" applyFill="1" applyAlignment="1">
      <alignment horizontal="center" vertical="center" wrapText="1" shrinkToFit="1"/>
    </xf>
    <xf numFmtId="0" fontId="54" fillId="5" borderId="0" xfId="1" applyFont="1" applyFill="1" applyAlignment="1">
      <alignment horizontal="center" vertical="center"/>
    </xf>
    <xf numFmtId="0" fontId="54" fillId="5" borderId="0" xfId="1" applyFont="1" applyFill="1" applyAlignment="1">
      <alignment horizontal="center" vertical="center" shrinkToFit="1"/>
    </xf>
    <xf numFmtId="0" fontId="55" fillId="5" borderId="0" xfId="1" applyFont="1" applyFill="1" applyAlignment="1">
      <alignment horizontal="center" vertical="center"/>
    </xf>
    <xf numFmtId="0" fontId="54" fillId="5" borderId="0" xfId="1" applyFont="1" applyFill="1" applyAlignment="1">
      <alignment horizontal="center" vertical="center" wrapText="1" shrinkToFit="1"/>
    </xf>
    <xf numFmtId="6" fontId="54" fillId="5" borderId="0" xfId="1" applyNumberFormat="1" applyFont="1" applyFill="1" applyAlignment="1">
      <alignment horizontal="center" vertical="center" wrapText="1" shrinkToFit="1"/>
    </xf>
    <xf numFmtId="42" fontId="54" fillId="5" borderId="0" xfId="1" applyNumberFormat="1" applyFont="1" applyFill="1" applyAlignment="1">
      <alignment horizontal="center" vertical="center"/>
    </xf>
    <xf numFmtId="8" fontId="54" fillId="5" borderId="0" xfId="1" applyNumberFormat="1" applyFont="1" applyFill="1" applyAlignment="1">
      <alignment horizontal="center" vertical="center"/>
    </xf>
    <xf numFmtId="167" fontId="54" fillId="5" borderId="0" xfId="1" applyNumberFormat="1" applyFont="1" applyFill="1" applyAlignment="1">
      <alignment horizontal="center" vertical="center"/>
    </xf>
    <xf numFmtId="0" fontId="54" fillId="0" borderId="0" xfId="1" applyFont="1" applyAlignment="1">
      <alignment horizontal="center" vertical="center"/>
    </xf>
    <xf numFmtId="170" fontId="14" fillId="5" borderId="0" xfId="1" applyNumberFormat="1" applyFont="1" applyFill="1" applyAlignment="1">
      <alignment horizontal="center" vertical="center"/>
    </xf>
    <xf numFmtId="169" fontId="14" fillId="0" borderId="0" xfId="1" applyNumberFormat="1" applyFont="1" applyAlignment="1">
      <alignment horizontal="center" vertical="center"/>
    </xf>
    <xf numFmtId="8" fontId="14" fillId="0" borderId="0" xfId="1" applyNumberFormat="1" applyFont="1" applyAlignment="1">
      <alignment horizontal="center" vertical="center"/>
    </xf>
    <xf numFmtId="167" fontId="14" fillId="0" borderId="0" xfId="1" applyNumberFormat="1" applyFont="1" applyAlignment="1">
      <alignment horizontal="center" vertical="center"/>
    </xf>
    <xf numFmtId="6" fontId="14" fillId="5" borderId="0" xfId="1" applyNumberFormat="1" applyFont="1" applyFill="1" applyAlignment="1">
      <alignment horizontal="center" vertical="center"/>
    </xf>
    <xf numFmtId="0" fontId="29" fillId="0" borderId="0" xfId="1" applyFont="1" applyAlignment="1">
      <alignment horizontal="center" vertical="center"/>
    </xf>
    <xf numFmtId="44" fontId="14" fillId="5" borderId="0" xfId="1" applyNumberFormat="1" applyFont="1" applyFill="1" applyAlignment="1">
      <alignment horizontal="center" vertical="center" shrinkToFit="1"/>
    </xf>
    <xf numFmtId="0" fontId="14" fillId="5" borderId="0" xfId="1" applyFont="1" applyFill="1" applyAlignment="1">
      <alignment horizontal="center" vertical="center" wrapText="1"/>
    </xf>
    <xf numFmtId="8" fontId="14" fillId="5" borderId="0" xfId="1" applyNumberFormat="1" applyFont="1" applyFill="1" applyAlignment="1">
      <alignment horizontal="center" vertical="center"/>
    </xf>
    <xf numFmtId="167" fontId="14" fillId="5" borderId="0" xfId="1" applyNumberFormat="1" applyFont="1" applyFill="1" applyAlignment="1">
      <alignment horizontal="center" vertical="center"/>
    </xf>
    <xf numFmtId="44" fontId="7" fillId="0" borderId="0" xfId="1" applyNumberFormat="1" applyFont="1" applyAlignment="1">
      <alignment horizontal="center" vertical="center"/>
    </xf>
    <xf numFmtId="42" fontId="7" fillId="0" borderId="0" xfId="1" applyNumberFormat="1" applyFont="1" applyAlignment="1">
      <alignment horizontal="center" vertical="center"/>
    </xf>
    <xf numFmtId="8" fontId="7" fillId="0" borderId="0" xfId="1" applyNumberFormat="1" applyFont="1">
      <alignment vertical="center"/>
    </xf>
    <xf numFmtId="167" fontId="7" fillId="0" borderId="0" xfId="1" applyNumberFormat="1" applyFont="1">
      <alignment vertical="center"/>
    </xf>
    <xf numFmtId="0" fontId="29" fillId="0" borderId="0" xfId="1" applyFont="1">
      <alignment vertical="center"/>
    </xf>
    <xf numFmtId="6" fontId="14" fillId="0" borderId="0" xfId="1" applyNumberFormat="1" applyFont="1" applyAlignment="1">
      <alignment horizontal="center" vertical="center"/>
    </xf>
    <xf numFmtId="6" fontId="14" fillId="0" borderId="0" xfId="1" applyNumberFormat="1" applyFont="1" applyAlignment="1" applyProtection="1">
      <alignment horizontal="center" vertical="center" shrinkToFit="1"/>
      <protection locked="0"/>
    </xf>
    <xf numFmtId="0" fontId="0" fillId="5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49" fontId="7" fillId="5" borderId="0" xfId="1" applyNumberFormat="1" applyFont="1" applyFill="1" applyAlignment="1">
      <alignment horizontal="left" vertical="center"/>
    </xf>
    <xf numFmtId="49" fontId="10" fillId="5" borderId="0" xfId="1" applyNumberFormat="1" applyFont="1" applyFill="1" applyAlignment="1">
      <alignment horizontal="left" vertical="center"/>
    </xf>
    <xf numFmtId="49" fontId="10" fillId="9" borderId="0" xfId="1" applyNumberFormat="1" applyFont="1" applyFill="1" applyAlignment="1">
      <alignment horizontal="left" vertical="center"/>
    </xf>
    <xf numFmtId="49" fontId="15" fillId="5" borderId="0" xfId="1" applyNumberFormat="1" applyFont="1" applyFill="1" applyAlignment="1">
      <alignment horizontal="left" vertical="center" wrapText="1"/>
    </xf>
    <xf numFmtId="49" fontId="7" fillId="5" borderId="1" xfId="1" applyNumberFormat="1" applyFont="1" applyFill="1" applyBorder="1" applyAlignment="1">
      <alignment horizontal="left" vertical="center"/>
    </xf>
    <xf numFmtId="49" fontId="54" fillId="5" borderId="0" xfId="1" applyNumberFormat="1" applyFont="1" applyFill="1" applyAlignment="1">
      <alignment horizontal="left" vertical="center"/>
    </xf>
    <xf numFmtId="49" fontId="14" fillId="0" borderId="0" xfId="1" applyNumberFormat="1" applyFont="1" applyAlignment="1" applyProtection="1">
      <alignment horizontal="left" vertical="center"/>
      <protection locked="0"/>
    </xf>
    <xf numFmtId="49" fontId="7" fillId="0" borderId="0" xfId="1" applyNumberFormat="1" applyFont="1" applyAlignment="1" applyProtection="1">
      <alignment horizontal="left" vertical="center"/>
      <protection locked="0"/>
    </xf>
    <xf numFmtId="49" fontId="7" fillId="0" borderId="0" xfId="1" applyNumberFormat="1" applyFont="1" applyAlignment="1">
      <alignment horizontal="left" vertical="center"/>
    </xf>
    <xf numFmtId="0" fontId="63" fillId="0" borderId="0" xfId="0" applyFont="1" applyAlignment="1">
      <alignment horizontal="center" vertical="center"/>
    </xf>
    <xf numFmtId="0" fontId="64" fillId="0" borderId="0" xfId="1" applyFont="1" applyAlignment="1" applyProtection="1">
      <alignment horizontal="center" vertical="center"/>
      <protection locked="0"/>
    </xf>
    <xf numFmtId="0" fontId="65" fillId="5" borderId="0" xfId="1" applyFont="1" applyFill="1" applyAlignment="1">
      <alignment horizontal="center" vertical="center"/>
    </xf>
    <xf numFmtId="0" fontId="66" fillId="5" borderId="0" xfId="0" applyFont="1" applyFill="1" applyAlignment="1">
      <alignment horizontal="center" vertical="center"/>
    </xf>
    <xf numFmtId="0" fontId="65" fillId="5" borderId="0" xfId="1" applyFont="1" applyFill="1">
      <alignment vertical="center"/>
    </xf>
    <xf numFmtId="166" fontId="7" fillId="5" borderId="0" xfId="1" applyNumberFormat="1" applyFont="1" applyFill="1">
      <alignment vertical="center"/>
    </xf>
    <xf numFmtId="0" fontId="46" fillId="5" borderId="0" xfId="1" applyFont="1" applyFill="1">
      <alignment vertical="center"/>
    </xf>
    <xf numFmtId="0" fontId="31" fillId="5" borderId="0" xfId="1" applyFont="1" applyFill="1">
      <alignment vertical="center"/>
    </xf>
    <xf numFmtId="0" fontId="18" fillId="5" borderId="0" xfId="1" applyFont="1" applyFill="1">
      <alignment vertical="center"/>
    </xf>
    <xf numFmtId="8" fontId="10" fillId="5" borderId="0" xfId="1" applyNumberFormat="1" applyFont="1" applyFill="1">
      <alignment vertical="center"/>
    </xf>
    <xf numFmtId="167" fontId="10" fillId="5" borderId="0" xfId="1" applyNumberFormat="1" applyFont="1" applyFill="1">
      <alignment vertical="center"/>
    </xf>
    <xf numFmtId="0" fontId="49" fillId="9" borderId="11" xfId="1" applyFont="1" applyFill="1" applyBorder="1" applyAlignment="1">
      <alignment vertical="center" wrapText="1"/>
    </xf>
    <xf numFmtId="0" fontId="63" fillId="0" borderId="0" xfId="0" applyFont="1" applyAlignment="1" applyProtection="1">
      <alignment horizontal="center" vertical="center"/>
      <protection locked="0"/>
    </xf>
    <xf numFmtId="0" fontId="63" fillId="0" borderId="0" xfId="1" applyFont="1" applyAlignment="1" applyProtection="1">
      <alignment horizontal="center" vertical="center"/>
      <protection locked="0"/>
    </xf>
    <xf numFmtId="0" fontId="63" fillId="0" borderId="0" xfId="136" applyFont="1" applyAlignment="1" applyProtection="1">
      <alignment horizontal="center" vertical="center"/>
      <protection locked="0"/>
    </xf>
    <xf numFmtId="0" fontId="7" fillId="0" borderId="0" xfId="1" applyFont="1" applyAlignment="1" applyProtection="1">
      <alignment horizontal="center" vertical="center"/>
      <protection locked="0"/>
    </xf>
    <xf numFmtId="0" fontId="68" fillId="0" borderId="0" xfId="0" applyFont="1" applyAlignment="1">
      <alignment horizontal="center" vertical="center"/>
    </xf>
    <xf numFmtId="42" fontId="14" fillId="5" borderId="0" xfId="73" applyNumberFormat="1" applyFont="1" applyFill="1" applyBorder="1" applyAlignment="1" applyProtection="1">
      <alignment horizontal="center" vertical="center"/>
    </xf>
    <xf numFmtId="42" fontId="54" fillId="5" borderId="0" xfId="73" applyNumberFormat="1" applyFont="1" applyFill="1" applyBorder="1" applyAlignment="1" applyProtection="1">
      <alignment horizontal="center" vertical="center"/>
    </xf>
    <xf numFmtId="42" fontId="39" fillId="5" borderId="0" xfId="1" applyNumberFormat="1" applyFont="1" applyFill="1" applyAlignment="1">
      <alignment horizontal="center" vertical="center"/>
    </xf>
    <xf numFmtId="8" fontId="14" fillId="0" borderId="0" xfId="4" applyNumberFormat="1" applyFont="1" applyAlignment="1" applyProtection="1">
      <alignment horizontal="center" vertical="center"/>
      <protection locked="0"/>
    </xf>
    <xf numFmtId="0" fontId="50" fillId="0" borderId="0" xfId="136" applyAlignment="1" applyProtection="1">
      <alignment horizontal="center" vertical="center"/>
      <protection locked="0"/>
    </xf>
    <xf numFmtId="49" fontId="7" fillId="5" borderId="0" xfId="1" applyNumberFormat="1" applyFont="1" applyFill="1" applyAlignment="1">
      <alignment horizontal="center" vertical="center" wrapText="1"/>
    </xf>
    <xf numFmtId="0" fontId="69" fillId="0" borderId="0" xfId="136" applyFont="1" applyAlignment="1" applyProtection="1">
      <alignment horizontal="center" vertical="center"/>
      <protection locked="0"/>
    </xf>
    <xf numFmtId="0" fontId="62" fillId="0" borderId="0" xfId="1" applyFont="1" applyAlignment="1">
      <alignment horizontal="center" vertical="center"/>
    </xf>
    <xf numFmtId="0" fontId="62" fillId="0" borderId="0" xfId="129" applyNumberFormat="1" applyFont="1" applyFill="1" applyAlignment="1" applyProtection="1">
      <alignment horizontal="center" vertical="center"/>
    </xf>
    <xf numFmtId="0" fontId="62" fillId="0" borderId="0" xfId="0" applyFont="1" applyAlignment="1">
      <alignment horizontal="center" vertical="center"/>
    </xf>
    <xf numFmtId="0" fontId="62" fillId="0" borderId="0" xfId="4" applyFont="1" applyAlignment="1">
      <alignment horizontal="center" vertical="center"/>
    </xf>
    <xf numFmtId="0" fontId="57" fillId="0" borderId="0" xfId="0" applyFont="1" applyAlignment="1">
      <alignment horizontal="center" vertical="center"/>
    </xf>
    <xf numFmtId="0" fontId="14" fillId="5" borderId="0" xfId="73" applyNumberFormat="1" applyFont="1" applyFill="1" applyBorder="1" applyAlignment="1" applyProtection="1">
      <alignment horizontal="center" vertical="center" shrinkToFit="1"/>
    </xf>
    <xf numFmtId="0" fontId="7" fillId="5" borderId="1" xfId="1" applyFont="1" applyFill="1" applyBorder="1" applyAlignment="1">
      <alignment horizontal="center" vertical="center"/>
    </xf>
    <xf numFmtId="0" fontId="29" fillId="5" borderId="1" xfId="1" applyFont="1" applyFill="1" applyBorder="1" applyAlignment="1">
      <alignment horizontal="center" vertical="center"/>
    </xf>
    <xf numFmtId="0" fontId="39" fillId="0" borderId="0" xfId="4" applyFont="1" applyAlignment="1" applyProtection="1">
      <alignment horizontal="center" vertical="center"/>
      <protection locked="0"/>
    </xf>
    <xf numFmtId="0" fontId="7" fillId="4" borderId="0" xfId="4" applyFont="1" applyFill="1">
      <alignment vertical="center"/>
    </xf>
    <xf numFmtId="0" fontId="7" fillId="4" borderId="0" xfId="4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7" fillId="4" borderId="0" xfId="4" applyFont="1" applyFill="1" applyAlignment="1">
      <alignment horizontal="left" vertical="center"/>
    </xf>
    <xf numFmtId="0" fontId="7" fillId="4" borderId="0" xfId="1" applyFont="1" applyFill="1">
      <alignment vertical="center"/>
    </xf>
    <xf numFmtId="0" fontId="7" fillId="4" borderId="10" xfId="4" applyFont="1" applyFill="1" applyBorder="1" applyAlignment="1">
      <alignment horizontal="center" vertical="center"/>
    </xf>
    <xf numFmtId="0" fontId="7" fillId="4" borderId="12" xfId="4" applyFont="1" applyFill="1" applyBorder="1" applyAlignment="1">
      <alignment horizontal="center" vertical="center"/>
    </xf>
    <xf numFmtId="0" fontId="6" fillId="4" borderId="12" xfId="4" applyFill="1" applyBorder="1">
      <alignment vertical="center"/>
    </xf>
    <xf numFmtId="0" fontId="45" fillId="4" borderId="12" xfId="4" applyFont="1" applyFill="1" applyBorder="1" applyAlignment="1">
      <alignment horizontal="center" vertical="center"/>
    </xf>
    <xf numFmtId="0" fontId="7" fillId="4" borderId="11" xfId="4" applyFont="1" applyFill="1" applyBorder="1" applyAlignment="1">
      <alignment horizontal="center" vertical="center"/>
    </xf>
    <xf numFmtId="44" fontId="7" fillId="4" borderId="0" xfId="4" applyNumberFormat="1" applyFont="1" applyFill="1" applyAlignment="1">
      <alignment horizontal="center" vertical="center"/>
    </xf>
    <xf numFmtId="0" fontId="7" fillId="4" borderId="0" xfId="4" applyFont="1" applyFill="1" applyAlignment="1">
      <alignment horizontal="center" vertical="center" wrapText="1"/>
    </xf>
    <xf numFmtId="168" fontId="7" fillId="4" borderId="0" xfId="4" applyNumberFormat="1" applyFont="1" applyFill="1" applyAlignment="1">
      <alignment horizontal="center" vertical="center"/>
    </xf>
    <xf numFmtId="168" fontId="7" fillId="4" borderId="0" xfId="73" applyNumberFormat="1" applyFont="1" applyFill="1" applyBorder="1" applyAlignment="1" applyProtection="1">
      <alignment horizontal="center" vertical="center"/>
    </xf>
    <xf numFmtId="0" fontId="7" fillId="4" borderId="0" xfId="73" applyNumberFormat="1" applyFont="1" applyFill="1" applyBorder="1" applyAlignment="1" applyProtection="1">
      <alignment horizontal="center" vertical="center"/>
    </xf>
    <xf numFmtId="0" fontId="22" fillId="9" borderId="0" xfId="1" applyFont="1" applyFill="1" applyAlignment="1">
      <alignment vertical="center" wrapText="1"/>
    </xf>
    <xf numFmtId="166" fontId="22" fillId="9" borderId="0" xfId="129" applyNumberFormat="1" applyFont="1" applyFill="1" applyBorder="1" applyAlignment="1" applyProtection="1">
      <alignment horizontal="center" vertical="center" wrapText="1"/>
    </xf>
    <xf numFmtId="0" fontId="22" fillId="9" borderId="0" xfId="1" applyFont="1" applyFill="1" applyAlignment="1">
      <alignment horizontal="center" vertical="center" wrapText="1"/>
    </xf>
    <xf numFmtId="42" fontId="22" fillId="9" borderId="0" xfId="1" applyNumberFormat="1" applyFont="1" applyFill="1">
      <alignment vertical="center"/>
    </xf>
    <xf numFmtId="164" fontId="22" fillId="9" borderId="0" xfId="73" applyNumberFormat="1" applyFont="1" applyFill="1" applyBorder="1" applyAlignment="1" applyProtection="1">
      <alignment vertical="center"/>
    </xf>
    <xf numFmtId="0" fontId="40" fillId="9" borderId="0" xfId="1" applyFont="1" applyFill="1" applyAlignment="1">
      <alignment vertical="center" wrapText="1"/>
    </xf>
    <xf numFmtId="0" fontId="52" fillId="9" borderId="4" xfId="1" applyFont="1" applyFill="1" applyBorder="1" applyAlignment="1">
      <alignment horizontal="center" vertical="top" wrapText="1" shrinkToFit="1"/>
    </xf>
    <xf numFmtId="0" fontId="52" fillId="9" borderId="5" xfId="1" applyFont="1" applyFill="1" applyBorder="1" applyAlignment="1">
      <alignment horizontal="center" vertical="top" wrapText="1" shrinkToFit="1"/>
    </xf>
    <xf numFmtId="0" fontId="52" fillId="9" borderId="5" xfId="1" applyFont="1" applyFill="1" applyBorder="1" applyAlignment="1">
      <alignment horizontal="center" vertical="top" wrapText="1"/>
    </xf>
    <xf numFmtId="0" fontId="52" fillId="9" borderId="6" xfId="1" applyFont="1" applyFill="1" applyBorder="1" applyAlignment="1">
      <alignment horizontal="center" vertical="top" wrapText="1"/>
    </xf>
    <xf numFmtId="0" fontId="22" fillId="9" borderId="0" xfId="4" applyFont="1" applyFill="1" applyAlignment="1">
      <alignment horizontal="center" vertical="center" wrapText="1"/>
    </xf>
    <xf numFmtId="44" fontId="22" fillId="9" borderId="0" xfId="4" applyNumberFormat="1" applyFont="1" applyFill="1" applyAlignment="1">
      <alignment horizontal="center" vertical="center"/>
    </xf>
    <xf numFmtId="0" fontId="70" fillId="9" borderId="0" xfId="1" applyFont="1" applyFill="1" applyAlignment="1">
      <alignment horizontal="left" vertical="center"/>
    </xf>
    <xf numFmtId="42" fontId="40" fillId="9" borderId="0" xfId="1" applyNumberFormat="1" applyFont="1" applyFill="1" applyAlignment="1">
      <alignment horizontal="center" vertical="center" shrinkToFit="1"/>
    </xf>
    <xf numFmtId="0" fontId="71" fillId="9" borderId="0" xfId="1" applyFont="1" applyFill="1" applyAlignment="1">
      <alignment horizontal="center" vertical="center" wrapText="1"/>
    </xf>
    <xf numFmtId="0" fontId="22" fillId="9" borderId="0" xfId="1" applyFont="1" applyFill="1" applyAlignment="1">
      <alignment wrapText="1"/>
    </xf>
    <xf numFmtId="49" fontId="22" fillId="9" borderId="0" xfId="1" applyNumberFormat="1" applyFont="1" applyFill="1" applyAlignment="1">
      <alignment horizontal="left" vertical="center" wrapText="1"/>
    </xf>
    <xf numFmtId="8" fontId="22" fillId="9" borderId="0" xfId="1" applyNumberFormat="1" applyFont="1" applyFill="1" applyAlignment="1">
      <alignment horizontal="left" vertical="center" wrapText="1"/>
    </xf>
    <xf numFmtId="167" fontId="22" fillId="9" borderId="0" xfId="1" applyNumberFormat="1" applyFont="1" applyFill="1" applyAlignment="1">
      <alignment horizontal="center" vertical="center" wrapText="1"/>
    </xf>
    <xf numFmtId="0" fontId="22" fillId="0" borderId="0" xfId="1" applyFont="1" applyAlignment="1">
      <alignment vertical="center" wrapText="1"/>
    </xf>
    <xf numFmtId="0" fontId="14" fillId="9" borderId="0" xfId="1" applyFont="1" applyFill="1">
      <alignment vertical="center"/>
    </xf>
    <xf numFmtId="166" fontId="14" fillId="9" borderId="0" xfId="129" applyNumberFormat="1" applyFont="1" applyFill="1" applyBorder="1" applyAlignment="1" applyProtection="1">
      <alignment horizontal="center" vertical="center"/>
    </xf>
    <xf numFmtId="0" fontId="14" fillId="9" borderId="0" xfId="1" applyFont="1" applyFill="1" applyAlignment="1">
      <alignment horizontal="center" vertical="center"/>
    </xf>
    <xf numFmtId="0" fontId="39" fillId="9" borderId="0" xfId="1" applyFont="1" applyFill="1">
      <alignment vertical="center"/>
    </xf>
    <xf numFmtId="0" fontId="44" fillId="9" borderId="3" xfId="1" applyFont="1" applyFill="1" applyBorder="1" applyAlignment="1">
      <alignment horizontal="center" vertical="center"/>
    </xf>
    <xf numFmtId="164" fontId="14" fillId="9" borderId="0" xfId="1" applyNumberFormat="1" applyFont="1" applyFill="1" applyAlignment="1">
      <alignment horizontal="center" vertical="center"/>
    </xf>
    <xf numFmtId="44" fontId="14" fillId="9" borderId="0" xfId="1" applyNumberFormat="1" applyFont="1" applyFill="1" applyAlignment="1">
      <alignment horizontal="center" vertical="center"/>
    </xf>
    <xf numFmtId="42" fontId="14" fillId="9" borderId="0" xfId="1" applyNumberFormat="1" applyFont="1" applyFill="1" applyAlignment="1">
      <alignment horizontal="center" vertical="center"/>
    </xf>
    <xf numFmtId="49" fontId="14" fillId="9" borderId="0" xfId="1" applyNumberFormat="1" applyFont="1" applyFill="1" applyAlignment="1">
      <alignment horizontal="left" vertical="center"/>
    </xf>
    <xf numFmtId="8" fontId="14" fillId="9" borderId="0" xfId="1" applyNumberFormat="1" applyFont="1" applyFill="1">
      <alignment vertical="center"/>
    </xf>
    <xf numFmtId="167" fontId="14" fillId="9" borderId="0" xfId="1" applyNumberFormat="1" applyFont="1" applyFill="1">
      <alignment vertical="center"/>
    </xf>
    <xf numFmtId="0" fontId="14" fillId="0" borderId="0" xfId="1" applyFont="1">
      <alignment vertical="center"/>
    </xf>
    <xf numFmtId="0" fontId="62" fillId="4" borderId="0" xfId="4" applyFont="1" applyFill="1">
      <alignment vertical="center"/>
    </xf>
    <xf numFmtId="0" fontId="62" fillId="4" borderId="0" xfId="4" applyFont="1" applyFill="1" applyAlignment="1">
      <alignment horizontal="center" vertical="center"/>
    </xf>
    <xf numFmtId="0" fontId="57" fillId="4" borderId="0" xfId="0" applyFont="1" applyFill="1" applyAlignment="1">
      <alignment horizontal="center" vertical="center"/>
    </xf>
    <xf numFmtId="0" fontId="62" fillId="4" borderId="0" xfId="4" applyFont="1" applyFill="1" applyAlignment="1">
      <alignment horizontal="left" vertical="center"/>
    </xf>
    <xf numFmtId="0" fontId="62" fillId="4" borderId="0" xfId="1" applyFont="1" applyFill="1">
      <alignment vertical="center"/>
    </xf>
    <xf numFmtId="0" fontId="62" fillId="4" borderId="2" xfId="4" applyFont="1" applyFill="1" applyBorder="1" applyAlignment="1">
      <alignment horizontal="center"/>
    </xf>
    <xf numFmtId="0" fontId="62" fillId="4" borderId="0" xfId="1" applyFont="1" applyFill="1" applyAlignment="1">
      <alignment horizontal="center"/>
    </xf>
    <xf numFmtId="0" fontId="62" fillId="4" borderId="0" xfId="4" applyFont="1" applyFill="1" applyAlignment="1">
      <alignment horizontal="center"/>
    </xf>
    <xf numFmtId="0" fontId="62" fillId="4" borderId="3" xfId="4" applyFont="1" applyFill="1" applyBorder="1" applyAlignment="1">
      <alignment horizontal="center"/>
    </xf>
    <xf numFmtId="44" fontId="62" fillId="4" borderId="0" xfId="4" applyNumberFormat="1" applyFont="1" applyFill="1" applyAlignment="1">
      <alignment horizontal="center" vertical="center"/>
    </xf>
    <xf numFmtId="0" fontId="62" fillId="4" borderId="0" xfId="4" applyFont="1" applyFill="1" applyAlignment="1">
      <alignment horizontal="center" vertical="center" wrapText="1"/>
    </xf>
    <xf numFmtId="168" fontId="62" fillId="4" borderId="0" xfId="4" applyNumberFormat="1" applyFont="1" applyFill="1" applyAlignment="1">
      <alignment horizontal="center" vertical="center"/>
    </xf>
    <xf numFmtId="0" fontId="72" fillId="4" borderId="0" xfId="4" applyFont="1" applyFill="1" applyAlignment="1">
      <alignment horizontal="center" vertical="center" shrinkToFit="1"/>
    </xf>
    <xf numFmtId="8" fontId="62" fillId="4" borderId="0" xfId="4" applyNumberFormat="1" applyFont="1" applyFill="1">
      <alignment vertical="center"/>
    </xf>
    <xf numFmtId="0" fontId="62" fillId="5" borderId="0" xfId="4" applyFont="1" applyFill="1">
      <alignment vertical="center"/>
    </xf>
    <xf numFmtId="0" fontId="62" fillId="0" borderId="0" xfId="4" applyFont="1">
      <alignment vertical="center"/>
    </xf>
    <xf numFmtId="0" fontId="48" fillId="9" borderId="0" xfId="1" applyFont="1" applyFill="1">
      <alignment vertical="center"/>
    </xf>
    <xf numFmtId="0" fontId="73" fillId="4" borderId="0" xfId="0" applyFont="1" applyFill="1" applyAlignment="1">
      <alignment vertical="center"/>
    </xf>
    <xf numFmtId="0" fontId="29" fillId="5" borderId="0" xfId="4" applyFont="1" applyFill="1" applyAlignment="1">
      <alignment horizontal="centerContinuous" vertical="center" shrinkToFit="1"/>
    </xf>
    <xf numFmtId="0" fontId="29" fillId="5" borderId="0" xfId="4" applyFont="1" applyFill="1" applyAlignment="1">
      <alignment horizontal="centerContinuous" vertical="center"/>
    </xf>
  </cellXfs>
  <cellStyles count="143">
    <cellStyle name="Comma" xfId="129" builtinId="3"/>
    <cellStyle name="Company name" xfId="138" xr:uid="{728C7AA3-7C57-1943-B4FA-4297A58DEFA8}"/>
    <cellStyle name="Currency" xfId="73" builtinId="4"/>
    <cellStyle name="Currency 2" xfId="103" xr:uid="{49D3C68F-6F60-4EDF-8FC4-456EC785E859}"/>
    <cellStyle name="Currency 2 2" xfId="109" xr:uid="{0D8469AD-9B44-4461-BDB7-C461D4C0836E}"/>
    <cellStyle name="Followed Hyperlink" xfId="36" builtinId="9" hidden="1"/>
    <cellStyle name="Followed Hyperlink" xfId="37" builtinId="9" hidden="1"/>
    <cellStyle name="Followed Hyperlink" xfId="38" builtinId="9" hidden="1"/>
    <cellStyle name="Followed Hyperlink" xfId="39" builtinId="9" hidden="1"/>
    <cellStyle name="Followed Hyperlink" xfId="40" builtinId="9" hidden="1"/>
    <cellStyle name="Followed Hyperlink" xfId="41" builtinId="9" hidden="1"/>
    <cellStyle name="Followed Hyperlink" xfId="42" builtinId="9" hidden="1"/>
    <cellStyle name="Followed Hyperlink" xfId="43" builtinId="9" hidden="1"/>
    <cellStyle name="Followed Hyperlink" xfId="44" builtinId="9" hidden="1"/>
    <cellStyle name="Followed Hyperlink" xfId="45" builtinId="9" hidden="1"/>
    <cellStyle name="Followed Hyperlink" xfId="46" builtinId="9" hidden="1"/>
    <cellStyle name="Followed Hyperlink" xfId="47" builtinId="9" hidden="1"/>
    <cellStyle name="Followed Hyperlink" xfId="48" builtinId="9" hidden="1"/>
    <cellStyle name="Followed Hyperlink" xfId="49" builtinId="9" hidden="1"/>
    <cellStyle name="Followed Hyperlink" xfId="50" builtinId="9" hidden="1"/>
    <cellStyle name="Followed Hyperlink" xfId="51" builtinId="9" hidden="1"/>
    <cellStyle name="Followed Hyperlink" xfId="52" builtinId="9" hidden="1"/>
    <cellStyle name="Followed Hyperlink" xfId="53" builtinId="9" hidden="1"/>
    <cellStyle name="Followed Hyperlink" xfId="54" builtinId="9" hidden="1"/>
    <cellStyle name="Followed Hyperlink" xfId="55" builtinId="9" hidden="1"/>
    <cellStyle name="Followed Hyperlink" xfId="56" builtinId="9" hidden="1"/>
    <cellStyle name="Followed Hyperlink" xfId="57" builtinId="9" hidden="1"/>
    <cellStyle name="Followed Hyperlink" xfId="58" builtinId="9" hidden="1"/>
    <cellStyle name="Followed Hyperlink" xfId="59" builtinId="9" hidden="1"/>
    <cellStyle name="Followed Hyperlink" xfId="60" builtinId="9" hidden="1"/>
    <cellStyle name="Followed Hyperlink" xfId="61" builtinId="9" hidden="1"/>
    <cellStyle name="Followed Hyperlink" xfId="62" builtinId="9" hidden="1"/>
    <cellStyle name="Followed Hyperlink" xfId="63" builtinId="9" hidden="1"/>
    <cellStyle name="Followed Hyperlink" xfId="64" builtinId="9" hidden="1"/>
    <cellStyle name="Followed Hyperlink" xfId="65" builtinId="9" hidden="1"/>
    <cellStyle name="Followed Hyperlink" xfId="66" builtinId="9" hidden="1"/>
    <cellStyle name="Followed Hyperlink" xfId="67" builtinId="9" hidden="1"/>
    <cellStyle name="Followed Hyperlink" xfId="68" builtinId="9" hidden="1"/>
    <cellStyle name="Followed Hyperlink" xfId="69" builtinId="9" hidden="1"/>
    <cellStyle name="Followed Hyperlink" xfId="70" builtinId="9" hidden="1"/>
    <cellStyle name="Followed Hyperlink" xfId="71" builtinId="9" hidden="1"/>
    <cellStyle name="Followed Hyperlink" xfId="72" builtinId="9" hidden="1"/>
    <cellStyle name="Followed Hyperlink" xfId="74" builtinId="9" hidden="1"/>
    <cellStyle name="Followed Hyperlink" xfId="75" builtinId="9" hidden="1"/>
    <cellStyle name="Followed Hyperlink" xfId="76" builtinId="9" hidden="1"/>
    <cellStyle name="Followed Hyperlink" xfId="77" builtinId="9" hidden="1"/>
    <cellStyle name="Followed Hyperlink" xfId="78" builtinId="9" hidden="1"/>
    <cellStyle name="Followed Hyperlink" xfId="79" builtinId="9" hidden="1"/>
    <cellStyle name="Followed Hyperlink" xfId="80" builtinId="9" hidden="1"/>
    <cellStyle name="Followed Hyperlink" xfId="81" builtinId="9" hidden="1"/>
    <cellStyle name="Followed Hyperlink" xfId="82" builtinId="9" hidden="1"/>
    <cellStyle name="Followed Hyperlink" xfId="83" builtinId="9" hidden="1"/>
    <cellStyle name="Followed Hyperlink" xfId="84" builtinId="9" hidden="1"/>
    <cellStyle name="Followed Hyperlink" xfId="85" builtinId="9" hidden="1"/>
    <cellStyle name="Followed Hyperlink" xfId="86" builtinId="9" hidden="1"/>
    <cellStyle name="Followed Hyperlink" xfId="87" builtinId="9" hidden="1"/>
    <cellStyle name="Followed Hyperlink" xfId="88" builtinId="9" hidden="1"/>
    <cellStyle name="Followed Hyperlink" xfId="89" builtinId="9" hidden="1"/>
    <cellStyle name="Followed Hyperlink" xfId="90" builtinId="9" hidden="1"/>
    <cellStyle name="Followed Hyperlink" xfId="91" builtinId="9" hidden="1"/>
    <cellStyle name="Followed Hyperlink" xfId="92" builtinId="9" hidden="1"/>
    <cellStyle name="Followed Hyperlink" xfId="93" builtinId="9" hidden="1"/>
    <cellStyle name="Followed Hyperlink" xfId="94" builtinId="9" hidden="1"/>
    <cellStyle name="Followed Hyperlink" xfId="95" builtinId="9" hidden="1"/>
    <cellStyle name="Followed Hyperlink" xfId="96" builtinId="9" hidden="1"/>
    <cellStyle name="Hyperlink" xfId="136" builtinId="8"/>
    <cellStyle name="Invoice" xfId="137" xr:uid="{2FD2DA33-19C1-3840-AF39-A56BF415FF8D}"/>
    <cellStyle name="Normal" xfId="0" builtinId="0"/>
    <cellStyle name="Normal 13" xfId="130" xr:uid="{CAE754C2-B466-0E41-A04A-DD105CD19D2F}"/>
    <cellStyle name="Normal 2" xfId="23" xr:uid="{00000000-0005-0000-0000-000055000000}"/>
    <cellStyle name="Normal 2 16" xfId="24" xr:uid="{00000000-0005-0000-0000-000056000000}"/>
    <cellStyle name="Normal 2 2" xfId="107" xr:uid="{12FE3742-66A5-4C62-9856-E196926D121E}"/>
    <cellStyle name="Normal 2 20" xfId="25" xr:uid="{00000000-0005-0000-0000-000057000000}"/>
    <cellStyle name="Normal 2 21" xfId="26" xr:uid="{00000000-0005-0000-0000-000058000000}"/>
    <cellStyle name="Normal 2 22" xfId="27" xr:uid="{00000000-0005-0000-0000-000059000000}"/>
    <cellStyle name="Normal 2 23" xfId="28" xr:uid="{00000000-0005-0000-0000-00005A000000}"/>
    <cellStyle name="Normal 2 24" xfId="29" xr:uid="{00000000-0005-0000-0000-00005B000000}"/>
    <cellStyle name="Normal 2 27" xfId="30" xr:uid="{00000000-0005-0000-0000-00005C000000}"/>
    <cellStyle name="Normal 2 3" xfId="102" xr:uid="{057E9E63-28E3-4376-B2F3-DB60E4FB1AAD}"/>
    <cellStyle name="Normal 2 30" xfId="31" xr:uid="{00000000-0005-0000-0000-00005D000000}"/>
    <cellStyle name="Normal 2 4" xfId="139" xr:uid="{6B423C23-7D43-DB4F-B44D-5C63A006783C}"/>
    <cellStyle name="Normal 2 41" xfId="32" xr:uid="{00000000-0005-0000-0000-00005E000000}"/>
    <cellStyle name="Normal 2 44" xfId="33" xr:uid="{00000000-0005-0000-0000-00005F000000}"/>
    <cellStyle name="Normal 2 51" xfId="34" xr:uid="{00000000-0005-0000-0000-000060000000}"/>
    <cellStyle name="Normal 2_Group Application" xfId="35" xr:uid="{00000000-0005-0000-0000-000061000000}"/>
    <cellStyle name="Normal 3" xfId="106" xr:uid="{201B7389-F574-418C-9847-9A841EFD1FE8}"/>
    <cellStyle name="Normal 3 2" xfId="142" xr:uid="{729F49EE-6C75-C94B-828E-DBCCAF5BCE9E}"/>
    <cellStyle name="Normal 36 9" xfId="134" xr:uid="{D82EB04F-6851-EB4F-B57E-91171BA805F8}"/>
    <cellStyle name="Normal 4" xfId="108" xr:uid="{080470F2-3C85-4FCB-85F2-4305DC129865}"/>
    <cellStyle name="Normal 4 2" xfId="141" xr:uid="{67854605-B366-9F4A-8382-12E53DBD3BB3}"/>
    <cellStyle name="Normal 45 10" xfId="135" xr:uid="{FB29144F-0E8A-DA43-B66B-02A404AAE140}"/>
    <cellStyle name="一般 10" xfId="2" xr:uid="{00000000-0005-0000-0000-000001000000}"/>
    <cellStyle name="一般 11" xfId="3" xr:uid="{00000000-0005-0000-0000-000002000000}"/>
    <cellStyle name="一般 12" xfId="4" xr:uid="{00000000-0005-0000-0000-000003000000}"/>
    <cellStyle name="一般 13" xfId="5" xr:uid="{00000000-0005-0000-0000-000004000000}"/>
    <cellStyle name="一般 14" xfId="6" xr:uid="{00000000-0005-0000-0000-000005000000}"/>
    <cellStyle name="一般 15" xfId="7" xr:uid="{00000000-0005-0000-0000-000006000000}"/>
    <cellStyle name="一般 16" xfId="8" xr:uid="{00000000-0005-0000-0000-000007000000}"/>
    <cellStyle name="一般 16 2" xfId="97" xr:uid="{5B4F4BAB-A8AC-4FBB-AB08-9EF24A080E6E}"/>
    <cellStyle name="一般 17" xfId="9" xr:uid="{00000000-0005-0000-0000-000008000000}"/>
    <cellStyle name="一般 17 2" xfId="98" xr:uid="{2CCF4252-F33A-4E65-B54A-BB354018039C}"/>
    <cellStyle name="一般 18" xfId="101" xr:uid="{94B1B4D7-F51C-4F88-83AC-6572801B07DA}"/>
    <cellStyle name="一般 19" xfId="131" xr:uid="{F1549AB3-8B3D-0F43-A258-6D0C38C70F18}"/>
    <cellStyle name="一般 2" xfId="1" xr:uid="{00000000-0005-0000-0000-000009000000}"/>
    <cellStyle name="一般 2 2" xfId="105" xr:uid="{AC95CAE0-A3BB-46DE-A045-19BF64AE6939}"/>
    <cellStyle name="一般 2 3" xfId="133" xr:uid="{3877DDD6-3170-3945-A825-A0D3C14FCF60}"/>
    <cellStyle name="一般 2 5" xfId="10" xr:uid="{00000000-0005-0000-0000-00000A000000}"/>
    <cellStyle name="一般 20" xfId="114" xr:uid="{D3B559FF-64AA-4552-88DB-1419D28751A4}"/>
    <cellStyle name="一般 21" xfId="113" xr:uid="{36EB0403-8FDE-429A-9B16-98D8DD293561}"/>
    <cellStyle name="一般 22" xfId="132" xr:uid="{1DC9AE62-96F7-7C46-8B60-600B32DC9732}"/>
    <cellStyle name="一般 29" xfId="116" xr:uid="{26854669-2EF5-4911-8E35-247327598E1B}"/>
    <cellStyle name="一般 3" xfId="11" xr:uid="{00000000-0005-0000-0000-00000B000000}"/>
    <cellStyle name="一般 3 2" xfId="110" xr:uid="{245DD74D-87C9-43ED-A8EA-91F5552E1B64}"/>
    <cellStyle name="一般 30" xfId="115" xr:uid="{AAC571FF-4AFA-4FDC-A6CE-3AFA68F01DE2}"/>
    <cellStyle name="一般 32" xfId="118" xr:uid="{BEA987BD-0D19-4344-B070-71C6C5089C7E}"/>
    <cellStyle name="一般 33" xfId="117" xr:uid="{908198A8-534E-4238-A148-816590255685}"/>
    <cellStyle name="一般 35" xfId="120" xr:uid="{D5662544-650D-4E2D-BA56-3EA5BD12AE4D}"/>
    <cellStyle name="一般 36" xfId="119" xr:uid="{9DC8B669-66FA-42EA-8A51-3E781D050609}"/>
    <cellStyle name="一般 4" xfId="12" xr:uid="{00000000-0005-0000-0000-00000C000000}"/>
    <cellStyle name="一般 41" xfId="122" xr:uid="{F8F25540-99C8-4C99-BC29-3FAA11024169}"/>
    <cellStyle name="一般 42" xfId="121" xr:uid="{0BD7050B-13CC-4C54-8A06-6FAA7ED96672}"/>
    <cellStyle name="一般 47" xfId="124" xr:uid="{E617025A-53AB-476E-9250-315D83CC632C}"/>
    <cellStyle name="一般 48" xfId="123" xr:uid="{EFB6169A-79EC-4E1A-B0D8-7D6F306463F3}"/>
    <cellStyle name="一般 5" xfId="13" xr:uid="{00000000-0005-0000-0000-00000D000000}"/>
    <cellStyle name="一般 5 2" xfId="14" xr:uid="{00000000-0005-0000-0000-00000E000000}"/>
    <cellStyle name="一般 5 2 2" xfId="99" xr:uid="{4F0605B8-06E8-418A-A0D5-AD76D77C6762}"/>
    <cellStyle name="一般 50" xfId="126" xr:uid="{A19C61A5-0661-47FE-8F21-7076FF8386E0}"/>
    <cellStyle name="一般 52" xfId="125" xr:uid="{5138C69E-EF5B-4082-9709-AF9E4D2A205A}"/>
    <cellStyle name="一般 53" xfId="128" xr:uid="{432CDE1D-50B8-4E8F-9ECE-4EDC853E83A6}"/>
    <cellStyle name="一般 54" xfId="127" xr:uid="{CBFF9686-DE3B-4BD9-838B-B9C7F50B71C6}"/>
    <cellStyle name="一般 6" xfId="15" xr:uid="{00000000-0005-0000-0000-00000F000000}"/>
    <cellStyle name="一般 6 2" xfId="16" xr:uid="{00000000-0005-0000-0000-000010000000}"/>
    <cellStyle name="一般 7" xfId="17" xr:uid="{00000000-0005-0000-0000-000011000000}"/>
    <cellStyle name="一般 8" xfId="18" xr:uid="{00000000-0005-0000-0000-000012000000}"/>
    <cellStyle name="一般 8 2" xfId="112" xr:uid="{351295CE-CD45-4E30-A51F-FFEA3C039CFB}"/>
    <cellStyle name="一般 9" xfId="19" xr:uid="{00000000-0005-0000-0000-000013000000}"/>
    <cellStyle name="一般 9 2" xfId="20" xr:uid="{00000000-0005-0000-0000-000014000000}"/>
    <cellStyle name="一般 9 2 2" xfId="100" xr:uid="{D21A25A4-E51D-4BFD-ACF5-70741480E074}"/>
    <cellStyle name="一般 9 3" xfId="111" xr:uid="{B6856CB0-AA33-4207-A825-5FEF633EB667}"/>
    <cellStyle name="中等 2" xfId="21" xr:uid="{00000000-0005-0000-0000-000051000000}"/>
    <cellStyle name="壞 2" xfId="22" xr:uid="{00000000-0005-0000-0000-000054000000}"/>
    <cellStyle name="說明文字 2" xfId="140" xr:uid="{E13025B5-ED9E-DA4F-B958-C72FC16F8BC7}"/>
    <cellStyle name="超連結 2" xfId="104" xr:uid="{6682B561-1C69-4AC1-B394-73B618FAAB5E}"/>
  </cellStyles>
  <dxfs count="54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 patternType="solid">
          <fgColor rgb="FFBFBFBF"/>
          <bgColor rgb="FFBFBFBF"/>
        </patternFill>
      </fill>
    </dxf>
    <dxf>
      <font>
        <strike val="0"/>
      </font>
      <fill>
        <patternFill>
          <bgColor theme="0" tint="-0.24994659260841701"/>
        </patternFill>
      </fill>
    </dxf>
    <dxf>
      <font>
        <strike val="0"/>
      </font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 patternType="solid">
          <fgColor rgb="FFBFBFBF"/>
          <bgColor rgb="FFBFBFBF"/>
        </patternFill>
      </fill>
    </dxf>
    <dxf>
      <font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ill>
        <patternFill patternType="solid">
          <fgColor rgb="FFBFBFBF"/>
          <bgColor rgb="FFBFBFB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rgb="FFFF0000"/>
      </font>
    </dxf>
    <dxf>
      <font>
        <b val="0"/>
        <i val="0"/>
        <strike val="0"/>
        <color auto="1"/>
      </font>
      <fill>
        <patternFill patternType="solid"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BFBFBF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4"/>
  <colors>
    <mruColors>
      <color rgb="FFFFC7CE"/>
      <color rgb="FFE2E102"/>
      <color rgb="FFB8FF98"/>
      <color rgb="FFEF1D7A"/>
      <color rgb="FFEF596F"/>
      <color rgb="FF006831"/>
      <color rgb="FFE10004"/>
      <color rgb="FF4C4C4C"/>
      <color rgb="FF5C5C5C"/>
      <color rgb="FFFFEB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ustomXml" Target="../ink/ink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ustomXml" Target="../ink/ink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376449</xdr:colOff>
      <xdr:row>269</xdr:row>
      <xdr:rowOff>82440</xdr:rowOff>
    </xdr:from>
    <xdr:to>
      <xdr:col>5</xdr:col>
      <xdr:colOff>384729</xdr:colOff>
      <xdr:row>269</xdr:row>
      <xdr:rowOff>129600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Ink 1">
              <a:extLst>
                <a:ext uri="{FF2B5EF4-FFF2-40B4-BE49-F238E27FC236}">
                  <a16:creationId xmlns:a16="http://schemas.microsoft.com/office/drawing/2014/main" id="{3DCEB6DC-482B-9349-9268-2B3BA8F8731F}"/>
                </a:ext>
              </a:extLst>
            </xdr14:cNvPr>
            <xdr14:cNvContentPartPr/>
          </xdr14:nvContentPartPr>
          <xdr14:nvPr macro=""/>
          <xdr14:xfrm>
            <a:off x="2041560" y="4478051"/>
            <a:ext cx="8280" cy="47160"/>
          </xdr14:xfrm>
        </xdr:contentPart>
      </mc:Choice>
      <mc:Fallback xmlns="">
        <xdr:pic>
          <xdr:nvPicPr>
            <xdr:cNvPr id="2" name="Ink 1">
              <a:extLst>
                <a:ext uri="{FF2B5EF4-FFF2-40B4-BE49-F238E27FC236}">
                  <a16:creationId xmlns:a16="http://schemas.microsoft.com/office/drawing/2014/main" id="{C89ADC79-63FE-4E8D-B73C-9BD8FE615A19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2032560" y="4469411"/>
              <a:ext cx="25920" cy="648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376449</xdr:colOff>
      <xdr:row>363</xdr:row>
      <xdr:rowOff>82440</xdr:rowOff>
    </xdr:from>
    <xdr:to>
      <xdr:col>5</xdr:col>
      <xdr:colOff>384729</xdr:colOff>
      <xdr:row>363</xdr:row>
      <xdr:rowOff>129600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Ink 1">
              <a:extLst>
                <a:ext uri="{FF2B5EF4-FFF2-40B4-BE49-F238E27FC236}">
                  <a16:creationId xmlns:a16="http://schemas.microsoft.com/office/drawing/2014/main" id="{CFFA09D7-D8B2-BE4E-849B-C95120911B06}"/>
                </a:ext>
              </a:extLst>
            </xdr14:cNvPr>
            <xdr14:cNvContentPartPr/>
          </xdr14:nvContentPartPr>
          <xdr14:nvPr macro=""/>
          <xdr14:xfrm>
            <a:off x="2041560" y="4478051"/>
            <a:ext cx="8280" cy="47160"/>
          </xdr14:xfrm>
        </xdr:contentPart>
      </mc:Choice>
      <mc:Fallback xmlns="">
        <xdr:pic>
          <xdr:nvPicPr>
            <xdr:cNvPr id="2" name="Ink 1">
              <a:extLst>
                <a:ext uri="{FF2B5EF4-FFF2-40B4-BE49-F238E27FC236}">
                  <a16:creationId xmlns:a16="http://schemas.microsoft.com/office/drawing/2014/main" id="{C89ADC79-63FE-4E8D-B73C-9BD8FE615A19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2032560" y="4469411"/>
              <a:ext cx="25920" cy="648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2-09-02T20:49:38.405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22 131 2641,'-4'-18'592,"2"-2"624,1 1-352,-2 1-376,2 1-128,-1 3-200,-1 3-72,1 4-104,2 6-368,-4-4 256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2-09-02T18:22:57.177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22 131 2641,'-4'-18'592,"2"-2"624,1 1-352,-2 1-376,2 1-128,-1 3-200,-1 3-72,1 4-104,2 6-368,-4-4 256</inkml:trace>
</inkml: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tcaa.com.hk/wordpress/wp-content/uploads/2022/12/2022-TCAA-Member-Master-List.pdf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tcaa.com.hk/wordpress/wp-content/uploads/2022/12/2022-TCAA-Member-Master-List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BE08C8-9D68-934F-B839-35F351D5BB48}">
  <sheetPr codeName="Worksheet___2">
    <pageSetUpPr fitToPage="1"/>
  </sheetPr>
  <dimension ref="A1:AZ1043386"/>
  <sheetViews>
    <sheetView tabSelected="1" topLeftCell="D1" zoomScale="90" zoomScaleNormal="90" zoomScalePageLayoutView="85" workbookViewId="0">
      <pane ySplit="34" topLeftCell="A35" activePane="bottomLeft" state="frozen"/>
      <selection activeCell="G525" sqref="G525"/>
      <selection pane="bottomLeft" activeCell="F35" sqref="F35"/>
    </sheetView>
  </sheetViews>
  <sheetFormatPr baseColWidth="10" defaultColWidth="10.6640625" defaultRowHeight="16"/>
  <cols>
    <col min="1" max="2" width="10.6640625" style="154" hidden="1" customWidth="1"/>
    <col min="3" max="3" width="10.6640625" style="4" hidden="1" customWidth="1"/>
    <col min="4" max="4" width="12" style="154" bestFit="1" customWidth="1"/>
    <col min="5" max="5" width="10.1640625" style="154" bestFit="1" customWidth="1"/>
    <col min="6" max="6" width="11" style="1" bestFit="1" customWidth="1"/>
    <col min="7" max="7" width="24" style="1" customWidth="1"/>
    <col min="8" max="8" width="12.5" style="1" bestFit="1" customWidth="1"/>
    <col min="9" max="9" width="11.83203125" style="1" customWidth="1"/>
    <col min="10" max="10" width="14.83203125" style="1" customWidth="1"/>
    <col min="11" max="11" width="12.1640625" style="1" customWidth="1"/>
    <col min="12" max="12" width="13.1640625" style="263" customWidth="1"/>
    <col min="13" max="19" width="9" style="1" customWidth="1"/>
    <col min="20" max="24" width="9" style="1" hidden="1" customWidth="1"/>
    <col min="25" max="25" width="9" style="1" customWidth="1"/>
    <col min="26" max="26" width="10" style="1" customWidth="1"/>
    <col min="27" max="27" width="9" style="1" customWidth="1"/>
    <col min="28" max="29" width="9" style="1" hidden="1" customWidth="1"/>
    <col min="30" max="30" width="13.83203125" style="1" customWidth="1"/>
    <col min="31" max="31" width="14" style="1" customWidth="1"/>
    <col min="32" max="33" width="11.83203125" style="1" customWidth="1"/>
    <col min="34" max="34" width="9.83203125" style="1" hidden="1" customWidth="1"/>
    <col min="35" max="35" width="21.83203125" style="1" bestFit="1" customWidth="1"/>
    <col min="36" max="36" width="17.1640625" style="259" customWidth="1"/>
    <col min="37" max="37" width="16.5" style="1" customWidth="1"/>
    <col min="38" max="38" width="15.6640625" style="1" hidden="1" customWidth="1"/>
    <col min="39" max="39" width="26.6640625" style="1" customWidth="1"/>
    <col min="40" max="40" width="20.6640625" style="1" customWidth="1"/>
    <col min="41" max="41" width="17.1640625" style="1" customWidth="1"/>
    <col min="42" max="42" width="18.1640625" style="1" customWidth="1"/>
    <col min="43" max="43" width="18.6640625" style="260" customWidth="1"/>
    <col min="44" max="44" width="15.5" style="154" customWidth="1"/>
    <col min="45" max="45" width="15.5" style="154" hidden="1" customWidth="1"/>
    <col min="46" max="46" width="10" style="1" customWidth="1"/>
    <col min="47" max="47" width="17.33203125" style="154" customWidth="1"/>
    <col min="48" max="48" width="17" style="276" customWidth="1"/>
    <col min="49" max="49" width="11.83203125" style="261" hidden="1" customWidth="1"/>
    <col min="50" max="50" width="16.6640625" style="262" hidden="1" customWidth="1"/>
    <col min="51" max="51" width="19.1640625" style="154" hidden="1" customWidth="1"/>
    <col min="52" max="52" width="2.33203125" style="154" customWidth="1"/>
    <col min="53" max="16384" width="10.6640625" style="154"/>
  </cols>
  <sheetData>
    <row r="1" spans="1:52">
      <c r="A1" s="53"/>
      <c r="B1" s="53"/>
      <c r="C1" s="16"/>
      <c r="D1" s="53"/>
      <c r="E1" s="53"/>
      <c r="F1" s="60"/>
      <c r="G1" s="60"/>
      <c r="H1" s="60"/>
      <c r="I1" s="60"/>
      <c r="J1" s="60"/>
      <c r="K1" s="60"/>
      <c r="L1" s="68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150"/>
      <c r="AK1" s="60"/>
      <c r="AL1" s="60"/>
      <c r="AM1" s="60"/>
      <c r="AN1" s="60"/>
      <c r="AO1" s="60"/>
      <c r="AP1" s="60"/>
      <c r="AQ1" s="151"/>
      <c r="AR1" s="53"/>
      <c r="AS1" s="53"/>
      <c r="AT1" s="60"/>
      <c r="AU1" s="53"/>
      <c r="AV1" s="268"/>
      <c r="AW1" s="152"/>
      <c r="AX1" s="153"/>
      <c r="AY1" s="53"/>
      <c r="AZ1" s="53"/>
    </row>
    <row r="2" spans="1:52" ht="24">
      <c r="A2" s="53"/>
      <c r="B2" s="53"/>
      <c r="C2" s="34">
        <v>2024</v>
      </c>
      <c r="D2" s="53" t="s">
        <v>183</v>
      </c>
      <c r="E2" s="53"/>
      <c r="F2" s="60"/>
      <c r="G2" s="60"/>
      <c r="H2" s="52" t="s">
        <v>184</v>
      </c>
      <c r="I2" s="53"/>
      <c r="J2" s="53"/>
      <c r="K2" s="53"/>
      <c r="L2" s="68"/>
      <c r="M2" s="155" t="s">
        <v>86</v>
      </c>
      <c r="N2" s="60"/>
      <c r="O2" s="53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150"/>
      <c r="AK2" s="151"/>
      <c r="AL2" s="151"/>
      <c r="AM2" s="60"/>
      <c r="AN2" s="60"/>
      <c r="AO2" s="60"/>
      <c r="AP2" s="60"/>
      <c r="AQ2" s="60"/>
      <c r="AR2" s="53"/>
      <c r="AS2" s="53"/>
      <c r="AT2" s="60"/>
      <c r="AU2" s="53"/>
      <c r="AV2" s="268"/>
      <c r="AW2" s="152"/>
      <c r="AX2" s="153"/>
      <c r="AY2" s="53"/>
      <c r="AZ2" s="53"/>
    </row>
    <row r="3" spans="1:52">
      <c r="A3" s="53"/>
      <c r="B3" s="53"/>
      <c r="C3" s="16" t="s">
        <v>98</v>
      </c>
      <c r="D3" s="156" t="s">
        <v>29</v>
      </c>
      <c r="E3" s="157" t="s">
        <v>91</v>
      </c>
      <c r="F3" s="158" t="s">
        <v>92</v>
      </c>
      <c r="G3" s="60"/>
      <c r="H3" s="159" t="s">
        <v>150</v>
      </c>
      <c r="I3" s="53" t="s">
        <v>186</v>
      </c>
      <c r="J3" s="53"/>
      <c r="K3" s="53"/>
      <c r="L3" s="68"/>
      <c r="M3" s="160"/>
      <c r="N3" s="60"/>
      <c r="O3" s="53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150"/>
      <c r="AK3" s="151"/>
      <c r="AL3" s="151"/>
      <c r="AM3" s="60"/>
      <c r="AN3" s="60"/>
      <c r="AO3" s="60"/>
      <c r="AP3" s="60"/>
      <c r="AQ3" s="60"/>
      <c r="AR3" s="53"/>
      <c r="AS3" s="53"/>
      <c r="AT3" s="60"/>
      <c r="AU3" s="53"/>
      <c r="AV3" s="268"/>
      <c r="AW3" s="152"/>
      <c r="AX3" s="153"/>
      <c r="AY3" s="53"/>
      <c r="AZ3" s="53"/>
    </row>
    <row r="4" spans="1:52" ht="16" customHeight="1">
      <c r="A4" s="53"/>
      <c r="B4" s="282">
        <f>$C$2-C4</f>
        <v>19</v>
      </c>
      <c r="C4" s="161">
        <f>$C$2-19</f>
        <v>2005</v>
      </c>
      <c r="D4" s="162">
        <f>C4</f>
        <v>2005</v>
      </c>
      <c r="E4" s="163" t="s">
        <v>13</v>
      </c>
      <c r="F4" s="158" t="s">
        <v>58</v>
      </c>
      <c r="G4" s="60"/>
      <c r="H4" s="159" t="s">
        <v>149</v>
      </c>
      <c r="I4" s="53" t="s">
        <v>187</v>
      </c>
      <c r="J4" s="53"/>
      <c r="K4" s="53"/>
      <c r="L4" s="68"/>
      <c r="M4" s="60"/>
      <c r="N4" s="60"/>
      <c r="O4" s="53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150"/>
      <c r="AK4" s="151"/>
      <c r="AL4" s="151"/>
      <c r="AM4" s="60"/>
      <c r="AN4" s="60"/>
      <c r="AO4" s="60"/>
      <c r="AP4" s="60"/>
      <c r="AQ4" s="60"/>
      <c r="AR4" s="53"/>
      <c r="AS4" s="53"/>
      <c r="AT4" s="60"/>
      <c r="AU4" s="53"/>
      <c r="AV4" s="268"/>
      <c r="AW4" s="152"/>
      <c r="AX4" s="153"/>
      <c r="AY4" s="53"/>
      <c r="AZ4" s="53"/>
    </row>
    <row r="5" spans="1:52" ht="16" customHeight="1">
      <c r="A5" s="53"/>
      <c r="B5" s="282">
        <f t="shared" ref="B5:B12" si="0">$C$2-C5</f>
        <v>18</v>
      </c>
      <c r="C5" s="161">
        <f>$C$2-18</f>
        <v>2006</v>
      </c>
      <c r="D5" s="164">
        <f t="shared" ref="D5:D11" si="1">C5</f>
        <v>2006</v>
      </c>
      <c r="E5" s="60" t="s">
        <v>13</v>
      </c>
      <c r="F5" s="165" t="s">
        <v>58</v>
      </c>
      <c r="G5" s="60"/>
      <c r="H5" s="53"/>
      <c r="I5" s="53"/>
      <c r="J5" s="53"/>
      <c r="K5" s="53"/>
      <c r="L5" s="68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150"/>
      <c r="AK5" s="151"/>
      <c r="AL5" s="151"/>
      <c r="AM5" s="60"/>
      <c r="AN5" s="60"/>
      <c r="AO5" s="60"/>
      <c r="AP5" s="60"/>
      <c r="AQ5" s="60"/>
      <c r="AR5" s="53"/>
      <c r="AS5" s="53"/>
      <c r="AT5" s="60"/>
      <c r="AU5" s="53"/>
      <c r="AV5" s="268"/>
      <c r="AW5" s="152"/>
      <c r="AX5" s="153"/>
      <c r="AY5" s="53"/>
      <c r="AZ5" s="53"/>
    </row>
    <row r="6" spans="1:52" ht="16" customHeight="1">
      <c r="A6" s="53"/>
      <c r="B6" s="282">
        <f t="shared" si="0"/>
        <v>17</v>
      </c>
      <c r="C6" s="161">
        <f>$C$2-17</f>
        <v>2007</v>
      </c>
      <c r="D6" s="164">
        <f t="shared" si="1"/>
        <v>2007</v>
      </c>
      <c r="E6" s="60" t="s">
        <v>11</v>
      </c>
      <c r="F6" s="165" t="s">
        <v>59</v>
      </c>
      <c r="G6" s="63" t="s">
        <v>69</v>
      </c>
      <c r="H6" s="53"/>
      <c r="I6" s="53"/>
      <c r="J6" s="53"/>
      <c r="K6" s="53"/>
      <c r="L6" s="68"/>
      <c r="M6" s="53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  <c r="AI6" s="60"/>
      <c r="AJ6" s="150"/>
      <c r="AK6" s="151"/>
      <c r="AL6" s="151"/>
      <c r="AM6" s="60"/>
      <c r="AN6" s="60"/>
      <c r="AO6" s="60"/>
      <c r="AP6" s="60"/>
      <c r="AQ6" s="60"/>
      <c r="AR6" s="53"/>
      <c r="AS6" s="53"/>
      <c r="AT6" s="60"/>
      <c r="AU6" s="53"/>
      <c r="AV6" s="268"/>
      <c r="AW6" s="152"/>
      <c r="AX6" s="153"/>
      <c r="AY6" s="53"/>
      <c r="AZ6" s="53"/>
    </row>
    <row r="7" spans="1:52" ht="16" customHeight="1">
      <c r="A7" s="53"/>
      <c r="B7" s="282">
        <f t="shared" si="0"/>
        <v>16</v>
      </c>
      <c r="C7" s="161">
        <f>$C$2-16</f>
        <v>2008</v>
      </c>
      <c r="D7" s="164">
        <f t="shared" si="1"/>
        <v>2008</v>
      </c>
      <c r="E7" s="60" t="s">
        <v>11</v>
      </c>
      <c r="F7" s="165" t="s">
        <v>59</v>
      </c>
      <c r="G7" s="63" t="s">
        <v>42</v>
      </c>
      <c r="H7" s="53"/>
      <c r="I7" s="53"/>
      <c r="J7" s="53"/>
      <c r="K7" s="53"/>
      <c r="L7" s="68"/>
      <c r="M7" s="53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150"/>
      <c r="AK7" s="151"/>
      <c r="AL7" s="151"/>
      <c r="AM7" s="60"/>
      <c r="AN7" s="60"/>
      <c r="AO7" s="60"/>
      <c r="AP7" s="60"/>
      <c r="AQ7" s="60"/>
      <c r="AR7" s="53"/>
      <c r="AS7" s="53"/>
      <c r="AT7" s="60"/>
      <c r="AU7" s="53"/>
      <c r="AV7" s="268"/>
      <c r="AW7" s="152"/>
      <c r="AX7" s="153"/>
      <c r="AY7" s="53"/>
      <c r="AZ7" s="53"/>
    </row>
    <row r="8" spans="1:52" ht="16" customHeight="1">
      <c r="A8" s="53"/>
      <c r="B8" s="282">
        <f t="shared" si="0"/>
        <v>15</v>
      </c>
      <c r="C8" s="161">
        <f>$C$2-15</f>
        <v>2009</v>
      </c>
      <c r="D8" s="164">
        <f t="shared" si="1"/>
        <v>2009</v>
      </c>
      <c r="E8" s="60" t="s">
        <v>10</v>
      </c>
      <c r="F8" s="165" t="s">
        <v>60</v>
      </c>
      <c r="G8" s="63" t="s">
        <v>62</v>
      </c>
      <c r="H8" s="53"/>
      <c r="I8" s="53"/>
      <c r="J8" s="53"/>
      <c r="K8" s="53"/>
      <c r="L8" s="68"/>
      <c r="M8" s="53"/>
      <c r="N8" s="60"/>
      <c r="O8" s="53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150"/>
      <c r="AK8" s="151"/>
      <c r="AL8" s="151"/>
      <c r="AM8" s="60"/>
      <c r="AN8" s="60"/>
      <c r="AO8" s="60"/>
      <c r="AP8" s="60"/>
      <c r="AQ8" s="60"/>
      <c r="AR8" s="53"/>
      <c r="AS8" s="53"/>
      <c r="AT8" s="60"/>
      <c r="AU8" s="53"/>
      <c r="AV8" s="268"/>
      <c r="AW8" s="152"/>
      <c r="AX8" s="153"/>
      <c r="AY8" s="53"/>
      <c r="AZ8" s="53"/>
    </row>
    <row r="9" spans="1:52" ht="16" customHeight="1">
      <c r="A9" s="53"/>
      <c r="B9" s="282">
        <f t="shared" si="0"/>
        <v>14</v>
      </c>
      <c r="C9" s="161">
        <f>$C$2-14</f>
        <v>2010</v>
      </c>
      <c r="D9" s="164">
        <f t="shared" si="1"/>
        <v>2010</v>
      </c>
      <c r="E9" s="60" t="s">
        <v>10</v>
      </c>
      <c r="F9" s="165" t="s">
        <v>60</v>
      </c>
      <c r="G9" s="68" t="s">
        <v>158</v>
      </c>
      <c r="H9" s="53"/>
      <c r="I9" s="53"/>
      <c r="J9" s="53"/>
      <c r="K9" s="53"/>
      <c r="L9" s="68"/>
      <c r="M9" s="53"/>
      <c r="N9" s="60"/>
      <c r="O9" s="53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150"/>
      <c r="AK9" s="151"/>
      <c r="AL9" s="151"/>
      <c r="AM9" s="60"/>
      <c r="AN9" s="60"/>
      <c r="AO9" s="60"/>
      <c r="AP9" s="60"/>
      <c r="AQ9" s="60"/>
      <c r="AR9" s="53"/>
      <c r="AS9" s="53"/>
      <c r="AT9" s="60"/>
      <c r="AU9" s="53"/>
      <c r="AV9" s="268"/>
      <c r="AW9" s="152"/>
      <c r="AX9" s="153"/>
      <c r="AY9" s="53"/>
      <c r="AZ9" s="53"/>
    </row>
    <row r="10" spans="1:52" ht="16" customHeight="1">
      <c r="A10" s="53"/>
      <c r="B10" s="282">
        <f t="shared" si="0"/>
        <v>13</v>
      </c>
      <c r="C10" s="161">
        <f>$C$2-13</f>
        <v>2011</v>
      </c>
      <c r="D10" s="164">
        <f t="shared" si="1"/>
        <v>2011</v>
      </c>
      <c r="E10" s="60" t="s">
        <v>8</v>
      </c>
      <c r="F10" s="165" t="s">
        <v>61</v>
      </c>
      <c r="G10" s="76" t="s">
        <v>188</v>
      </c>
      <c r="H10" s="53"/>
      <c r="I10" s="53"/>
      <c r="J10" s="53"/>
      <c r="K10" s="53"/>
      <c r="L10" s="68"/>
      <c r="M10" s="53"/>
      <c r="N10" s="60"/>
      <c r="O10" s="53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150"/>
      <c r="AK10" s="151"/>
      <c r="AL10" s="151"/>
      <c r="AM10" s="60"/>
      <c r="AN10" s="60"/>
      <c r="AO10" s="60"/>
      <c r="AP10" s="60"/>
      <c r="AQ10" s="60"/>
      <c r="AR10" s="53"/>
      <c r="AS10" s="53"/>
      <c r="AT10" s="60"/>
      <c r="AU10" s="53"/>
      <c r="AV10" s="268"/>
      <c r="AW10" s="152"/>
      <c r="AX10" s="153"/>
      <c r="AY10" s="53"/>
      <c r="AZ10" s="53"/>
    </row>
    <row r="11" spans="1:52" s="170" customFormat="1" ht="16" customHeight="1">
      <c r="A11" s="86"/>
      <c r="B11" s="282">
        <f t="shared" si="0"/>
        <v>12</v>
      </c>
      <c r="C11" s="161">
        <f>$C$2-12</f>
        <v>2012</v>
      </c>
      <c r="D11" s="164">
        <f t="shared" si="1"/>
        <v>2012</v>
      </c>
      <c r="E11" s="60" t="s">
        <v>8</v>
      </c>
      <c r="F11" s="165" t="s">
        <v>61</v>
      </c>
      <c r="G11" s="283" t="s">
        <v>140</v>
      </c>
      <c r="H11" s="86"/>
      <c r="I11" s="86"/>
      <c r="J11" s="86"/>
      <c r="K11" s="86"/>
      <c r="L11" s="284"/>
      <c r="M11" s="86"/>
      <c r="N11" s="86"/>
      <c r="O11" s="86"/>
      <c r="P11" s="166"/>
      <c r="Q11" s="166"/>
      <c r="R11" s="60"/>
      <c r="S11" s="60"/>
      <c r="T11" s="60"/>
      <c r="U11" s="60"/>
      <c r="V11" s="60"/>
      <c r="W11" s="60"/>
      <c r="X11" s="60"/>
      <c r="Y11" s="166"/>
      <c r="Z11" s="166"/>
      <c r="AA11" s="166"/>
      <c r="AB11" s="166"/>
      <c r="AC11" s="166"/>
      <c r="AD11" s="166"/>
      <c r="AE11" s="166"/>
      <c r="AF11" s="166"/>
      <c r="AG11" s="285"/>
      <c r="AH11" s="166"/>
      <c r="AI11" s="167"/>
      <c r="AJ11" s="168"/>
      <c r="AK11" s="166"/>
      <c r="AL11" s="166"/>
      <c r="AM11" s="166"/>
      <c r="AN11" s="166"/>
      <c r="AO11" s="166"/>
      <c r="AP11" s="166"/>
      <c r="AQ11" s="169"/>
      <c r="AR11" s="86"/>
      <c r="AS11" s="86"/>
      <c r="AT11" s="167"/>
      <c r="AU11" s="86"/>
      <c r="AV11" s="269"/>
      <c r="AW11" s="286"/>
      <c r="AX11" s="287"/>
      <c r="AY11" s="86"/>
      <c r="AZ11" s="86"/>
    </row>
    <row r="12" spans="1:52" s="171" customFormat="1" ht="16" customHeight="1">
      <c r="A12" s="166"/>
      <c r="B12" s="282">
        <f t="shared" si="0"/>
        <v>20</v>
      </c>
      <c r="C12" s="161">
        <f>$C$2-20</f>
        <v>2004</v>
      </c>
      <c r="D12" s="172" t="str">
        <f>C12&amp;"或之前"</f>
        <v>2004或之前</v>
      </c>
      <c r="E12" s="173" t="s">
        <v>80</v>
      </c>
      <c r="F12" s="174" t="s">
        <v>81</v>
      </c>
      <c r="G12" s="60"/>
      <c r="H12" s="166"/>
      <c r="I12" s="166"/>
      <c r="J12" s="166"/>
      <c r="K12" s="166"/>
      <c r="L12" s="155"/>
      <c r="M12" s="166"/>
      <c r="N12" s="166"/>
      <c r="O12" s="166"/>
      <c r="P12" s="166"/>
      <c r="Q12" s="166"/>
      <c r="R12" s="60"/>
      <c r="S12" s="60"/>
      <c r="T12" s="60"/>
      <c r="U12" s="60"/>
      <c r="V12" s="60"/>
      <c r="W12" s="60"/>
      <c r="X12" s="60"/>
      <c r="Y12" s="166"/>
      <c r="Z12" s="166"/>
      <c r="AA12" s="166"/>
      <c r="AB12" s="166"/>
      <c r="AC12" s="166"/>
      <c r="AD12" s="166"/>
      <c r="AE12" s="166"/>
      <c r="AF12" s="166"/>
      <c r="AG12" s="175"/>
      <c r="AH12" s="166"/>
      <c r="AI12" s="167"/>
      <c r="AJ12" s="168"/>
      <c r="AK12" s="166"/>
      <c r="AL12" s="166"/>
      <c r="AM12" s="166"/>
      <c r="AN12" s="166"/>
      <c r="AO12" s="166"/>
      <c r="AP12" s="166"/>
      <c r="AQ12" s="169"/>
      <c r="AR12" s="166"/>
      <c r="AS12" s="166"/>
      <c r="AT12" s="167"/>
      <c r="AU12" s="166"/>
      <c r="AV12" s="269"/>
      <c r="AW12" s="176"/>
      <c r="AX12" s="177"/>
      <c r="AY12" s="166"/>
      <c r="AZ12" s="166"/>
    </row>
    <row r="13" spans="1:52" s="171" customFormat="1" ht="17" hidden="1" customHeight="1">
      <c r="A13" s="166"/>
      <c r="B13" s="166"/>
      <c r="C13" s="26"/>
      <c r="D13" s="60"/>
      <c r="E13" s="60"/>
      <c r="F13" s="60"/>
      <c r="G13" s="60"/>
      <c r="H13" s="166"/>
      <c r="I13" s="166"/>
      <c r="J13" s="166"/>
      <c r="K13" s="166"/>
      <c r="L13" s="155"/>
      <c r="M13" s="166"/>
      <c r="N13" s="166"/>
      <c r="O13" s="166"/>
      <c r="P13" s="166"/>
      <c r="Q13" s="166"/>
      <c r="R13" s="60"/>
      <c r="S13" s="60"/>
      <c r="T13" s="60"/>
      <c r="U13" s="60"/>
      <c r="V13" s="60"/>
      <c r="W13" s="60"/>
      <c r="X13" s="60"/>
      <c r="Y13" s="166"/>
      <c r="Z13" s="166"/>
      <c r="AA13" s="166"/>
      <c r="AB13" s="166"/>
      <c r="AC13" s="166"/>
      <c r="AD13" s="166"/>
      <c r="AE13" s="166"/>
      <c r="AF13" s="166"/>
      <c r="AG13" s="175"/>
      <c r="AH13" s="166"/>
      <c r="AI13" s="167"/>
      <c r="AJ13" s="168"/>
      <c r="AK13" s="166"/>
      <c r="AL13" s="166"/>
      <c r="AM13" s="166"/>
      <c r="AN13" s="166"/>
      <c r="AO13" s="166"/>
      <c r="AP13" s="166"/>
      <c r="AQ13" s="169"/>
      <c r="AR13" s="166"/>
      <c r="AS13" s="166"/>
      <c r="AT13" s="167"/>
      <c r="AU13" s="166"/>
      <c r="AV13" s="269"/>
      <c r="AW13" s="176"/>
      <c r="AX13" s="177"/>
      <c r="AY13" s="166"/>
      <c r="AZ13" s="166"/>
    </row>
    <row r="14" spans="1:52" s="171" customFormat="1" ht="17" hidden="1" customHeight="1">
      <c r="A14" s="166"/>
      <c r="B14" s="166"/>
      <c r="C14" s="26"/>
      <c r="D14" s="60"/>
      <c r="E14" s="60"/>
      <c r="F14" s="60"/>
      <c r="G14" s="60"/>
      <c r="H14" s="166"/>
      <c r="I14" s="166"/>
      <c r="J14" s="166"/>
      <c r="K14" s="166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60"/>
      <c r="AE14" s="60"/>
      <c r="AF14" s="60"/>
      <c r="AG14" s="60"/>
      <c r="AH14" s="60"/>
      <c r="AI14" s="167"/>
      <c r="AJ14" s="168"/>
      <c r="AK14" s="166"/>
      <c r="AL14" s="166"/>
      <c r="AM14" s="166"/>
      <c r="AN14" s="166"/>
      <c r="AO14" s="166"/>
      <c r="AP14" s="166"/>
      <c r="AQ14" s="169"/>
      <c r="AR14" s="166"/>
      <c r="AS14" s="166"/>
      <c r="AT14" s="167"/>
      <c r="AU14" s="166"/>
      <c r="AV14" s="269"/>
      <c r="AW14" s="176"/>
      <c r="AX14" s="177"/>
      <c r="AY14" s="166"/>
      <c r="AZ14" s="166"/>
    </row>
    <row r="15" spans="1:52" s="171" customFormat="1" ht="17" hidden="1" customHeight="1">
      <c r="A15" s="166"/>
      <c r="B15" s="166"/>
      <c r="C15" s="166"/>
      <c r="D15" s="60"/>
      <c r="E15" s="60"/>
      <c r="F15" s="60"/>
      <c r="G15" s="60"/>
      <c r="H15" s="166"/>
      <c r="I15" s="166"/>
      <c r="J15" s="166"/>
      <c r="K15" s="166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167"/>
      <c r="AJ15" s="168"/>
      <c r="AK15" s="166"/>
      <c r="AL15" s="166"/>
      <c r="AM15" s="166"/>
      <c r="AN15" s="166"/>
      <c r="AO15" s="166"/>
      <c r="AP15" s="166"/>
      <c r="AQ15" s="169"/>
      <c r="AR15" s="166"/>
      <c r="AS15" s="166"/>
      <c r="AT15" s="167"/>
      <c r="AU15" s="166"/>
      <c r="AV15" s="269"/>
      <c r="AW15" s="176"/>
      <c r="AX15" s="177"/>
      <c r="AY15" s="166"/>
      <c r="AZ15" s="166"/>
    </row>
    <row r="16" spans="1:52" s="171" customFormat="1" ht="17" hidden="1" customHeight="1">
      <c r="A16" s="166"/>
      <c r="B16" s="166"/>
      <c r="C16" s="166"/>
      <c r="D16" s="60"/>
      <c r="E16" s="60"/>
      <c r="F16" s="60"/>
      <c r="G16" s="60"/>
      <c r="H16" s="166"/>
      <c r="I16" s="166"/>
      <c r="J16" s="166"/>
      <c r="K16" s="166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60"/>
      <c r="AI16" s="167"/>
      <c r="AJ16" s="168"/>
      <c r="AK16" s="166"/>
      <c r="AL16" s="166"/>
      <c r="AM16" s="166"/>
      <c r="AN16" s="166"/>
      <c r="AO16" s="166"/>
      <c r="AP16" s="166"/>
      <c r="AQ16" s="169"/>
      <c r="AR16" s="166"/>
      <c r="AS16" s="166"/>
      <c r="AT16" s="167"/>
      <c r="AU16" s="166"/>
      <c r="AV16" s="269"/>
      <c r="AW16" s="176"/>
      <c r="AX16" s="177"/>
      <c r="AY16" s="166"/>
      <c r="AZ16" s="166"/>
    </row>
    <row r="17" spans="1:52" s="171" customFormat="1" ht="17" hidden="1" customHeight="1">
      <c r="A17" s="166"/>
      <c r="B17" s="166"/>
      <c r="C17" s="166"/>
      <c r="D17" s="60"/>
      <c r="E17" s="60"/>
      <c r="F17" s="60"/>
      <c r="G17" s="60"/>
      <c r="H17" s="166"/>
      <c r="I17" s="166"/>
      <c r="J17" s="166"/>
      <c r="K17" s="166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  <c r="AD17" s="60"/>
      <c r="AE17" s="60"/>
      <c r="AF17" s="60"/>
      <c r="AG17" s="60"/>
      <c r="AH17" s="60"/>
      <c r="AI17" s="167"/>
      <c r="AJ17" s="168"/>
      <c r="AK17" s="166"/>
      <c r="AL17" s="166"/>
      <c r="AM17" s="166"/>
      <c r="AN17" s="166"/>
      <c r="AO17" s="166"/>
      <c r="AP17" s="166"/>
      <c r="AQ17" s="169"/>
      <c r="AR17" s="166"/>
      <c r="AS17" s="166"/>
      <c r="AT17" s="167"/>
      <c r="AU17" s="166"/>
      <c r="AV17" s="269"/>
      <c r="AW17" s="176"/>
      <c r="AX17" s="177"/>
      <c r="AY17" s="166"/>
      <c r="AZ17" s="166"/>
    </row>
    <row r="18" spans="1:52" s="171" customFormat="1" ht="17" hidden="1" customHeight="1">
      <c r="A18" s="166"/>
      <c r="B18" s="166"/>
      <c r="C18" s="166"/>
      <c r="D18" s="60"/>
      <c r="E18" s="60"/>
      <c r="F18" s="60"/>
      <c r="G18" s="60"/>
      <c r="H18" s="166"/>
      <c r="I18" s="166"/>
      <c r="J18" s="166"/>
      <c r="K18" s="166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167"/>
      <c r="AJ18" s="168"/>
      <c r="AK18" s="166"/>
      <c r="AL18" s="166"/>
      <c r="AM18" s="166"/>
      <c r="AN18" s="166"/>
      <c r="AO18" s="166"/>
      <c r="AP18" s="166"/>
      <c r="AQ18" s="169"/>
      <c r="AR18" s="166"/>
      <c r="AS18" s="166"/>
      <c r="AT18" s="167"/>
      <c r="AU18" s="166"/>
      <c r="AV18" s="269"/>
      <c r="AW18" s="176"/>
      <c r="AX18" s="177"/>
      <c r="AY18" s="166"/>
      <c r="AZ18" s="166"/>
    </row>
    <row r="19" spans="1:52" s="171" customFormat="1" ht="17" hidden="1" customHeight="1">
      <c r="A19" s="166"/>
      <c r="B19" s="166"/>
      <c r="C19" s="166"/>
      <c r="D19" s="60"/>
      <c r="E19" s="60"/>
      <c r="F19" s="60"/>
      <c r="G19" s="60"/>
      <c r="H19" s="166"/>
      <c r="I19" s="166"/>
      <c r="J19" s="166"/>
      <c r="K19" s="166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60"/>
      <c r="AG19" s="60"/>
      <c r="AH19" s="60"/>
      <c r="AI19" s="167"/>
      <c r="AJ19" s="168"/>
      <c r="AK19" s="166"/>
      <c r="AL19" s="166"/>
      <c r="AM19" s="166"/>
      <c r="AN19" s="166"/>
      <c r="AO19" s="166"/>
      <c r="AP19" s="166"/>
      <c r="AQ19" s="169"/>
      <c r="AR19" s="166"/>
      <c r="AS19" s="166"/>
      <c r="AT19" s="167"/>
      <c r="AU19" s="166"/>
      <c r="AV19" s="269"/>
      <c r="AW19" s="176"/>
      <c r="AX19" s="177"/>
      <c r="AY19" s="166"/>
      <c r="AZ19" s="166"/>
    </row>
    <row r="20" spans="1:52" s="171" customFormat="1" ht="17" hidden="1" customHeight="1">
      <c r="A20" s="166"/>
      <c r="B20" s="166"/>
      <c r="C20" s="166"/>
      <c r="D20" s="60"/>
      <c r="E20" s="60"/>
      <c r="F20" s="60"/>
      <c r="G20" s="60"/>
      <c r="H20" s="166"/>
      <c r="I20" s="166"/>
      <c r="J20" s="166"/>
      <c r="K20" s="166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  <c r="AD20" s="60"/>
      <c r="AE20" s="60"/>
      <c r="AF20" s="60"/>
      <c r="AG20" s="60"/>
      <c r="AH20" s="60"/>
      <c r="AI20" s="167"/>
      <c r="AJ20" s="168"/>
      <c r="AK20" s="166"/>
      <c r="AL20" s="166"/>
      <c r="AM20" s="166"/>
      <c r="AN20" s="166"/>
      <c r="AO20" s="166"/>
      <c r="AP20" s="166"/>
      <c r="AQ20" s="169"/>
      <c r="AR20" s="166"/>
      <c r="AS20" s="166"/>
      <c r="AT20" s="167"/>
      <c r="AU20" s="166"/>
      <c r="AV20" s="269"/>
      <c r="AW20" s="176"/>
      <c r="AX20" s="177"/>
      <c r="AY20" s="166"/>
      <c r="AZ20" s="166"/>
    </row>
    <row r="21" spans="1:52" s="171" customFormat="1" ht="17" hidden="1" customHeight="1">
      <c r="A21" s="166"/>
      <c r="B21" s="166"/>
      <c r="C21" s="166"/>
      <c r="D21" s="60"/>
      <c r="E21" s="60"/>
      <c r="F21" s="60"/>
      <c r="G21" s="60"/>
      <c r="H21" s="166"/>
      <c r="I21" s="166"/>
      <c r="J21" s="166"/>
      <c r="K21" s="166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  <c r="AH21" s="60"/>
      <c r="AI21" s="167"/>
      <c r="AJ21" s="168"/>
      <c r="AK21" s="166"/>
      <c r="AL21" s="166"/>
      <c r="AM21" s="166"/>
      <c r="AN21" s="166"/>
      <c r="AO21" s="166"/>
      <c r="AP21" s="166"/>
      <c r="AQ21" s="169"/>
      <c r="AR21" s="166"/>
      <c r="AS21" s="166"/>
      <c r="AT21" s="167"/>
      <c r="AU21" s="166"/>
      <c r="AV21" s="269"/>
      <c r="AW21" s="176"/>
      <c r="AX21" s="177"/>
      <c r="AY21" s="166"/>
      <c r="AZ21" s="166"/>
    </row>
    <row r="22" spans="1:52" s="171" customFormat="1" ht="17" hidden="1" customHeight="1">
      <c r="A22" s="166"/>
      <c r="B22" s="166"/>
      <c r="C22" s="166"/>
      <c r="D22" s="60"/>
      <c r="E22" s="60"/>
      <c r="F22" s="60"/>
      <c r="G22" s="60"/>
      <c r="H22" s="166"/>
      <c r="I22" s="166"/>
      <c r="J22" s="166"/>
      <c r="K22" s="166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  <c r="AG22" s="60"/>
      <c r="AH22" s="60"/>
      <c r="AI22" s="167"/>
      <c r="AJ22" s="168"/>
      <c r="AK22" s="166"/>
      <c r="AL22" s="166"/>
      <c r="AM22" s="166"/>
      <c r="AN22" s="166"/>
      <c r="AO22" s="166"/>
      <c r="AP22" s="166"/>
      <c r="AQ22" s="169"/>
      <c r="AR22" s="166"/>
      <c r="AS22" s="166"/>
      <c r="AT22" s="167"/>
      <c r="AU22" s="166"/>
      <c r="AV22" s="269"/>
      <c r="AW22" s="176"/>
      <c r="AX22" s="177"/>
      <c r="AY22" s="166"/>
      <c r="AZ22" s="166"/>
    </row>
    <row r="23" spans="1:52" s="171" customFormat="1" ht="17" hidden="1" customHeight="1">
      <c r="A23" s="166"/>
      <c r="B23" s="166"/>
      <c r="C23" s="166"/>
      <c r="D23" s="60"/>
      <c r="E23" s="60"/>
      <c r="F23" s="60"/>
      <c r="G23" s="60"/>
      <c r="H23" s="166"/>
      <c r="I23" s="166"/>
      <c r="J23" s="166"/>
      <c r="K23" s="166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60"/>
      <c r="AH23" s="60"/>
      <c r="AI23" s="167"/>
      <c r="AJ23" s="168"/>
      <c r="AK23" s="166"/>
      <c r="AL23" s="166"/>
      <c r="AM23" s="166"/>
      <c r="AN23" s="166"/>
      <c r="AO23" s="166"/>
      <c r="AP23" s="166"/>
      <c r="AQ23" s="169"/>
      <c r="AR23" s="166"/>
      <c r="AS23" s="166"/>
      <c r="AT23" s="167"/>
      <c r="AU23" s="166"/>
      <c r="AV23" s="269"/>
      <c r="AW23" s="176"/>
      <c r="AX23" s="177"/>
      <c r="AY23" s="166"/>
      <c r="AZ23" s="166"/>
    </row>
    <row r="24" spans="1:52" s="1" customFormat="1" ht="17" hidden="1" customHeight="1">
      <c r="A24" s="60"/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  <c r="AG24" s="60"/>
      <c r="AH24" s="60"/>
      <c r="AI24" s="60"/>
      <c r="AJ24" s="150"/>
      <c r="AK24" s="60"/>
      <c r="AL24" s="60"/>
      <c r="AM24" s="60"/>
      <c r="AN24" s="60"/>
      <c r="AO24" s="60"/>
      <c r="AP24" s="60"/>
      <c r="AQ24" s="151"/>
      <c r="AR24" s="60"/>
      <c r="AS24" s="60"/>
      <c r="AT24" s="60"/>
      <c r="AU24" s="150"/>
      <c r="AV24" s="268"/>
      <c r="AW24" s="178"/>
      <c r="AX24" s="179"/>
      <c r="AY24" s="179"/>
      <c r="AZ24" s="179"/>
    </row>
    <row r="25" spans="1:52" ht="14" hidden="1" customHeight="1">
      <c r="A25" s="53"/>
      <c r="B25" s="53"/>
      <c r="C25" s="16"/>
      <c r="D25" s="60"/>
      <c r="E25" s="60"/>
      <c r="F25" s="60"/>
      <c r="G25" s="53"/>
      <c r="H25" s="53"/>
      <c r="I25" s="53"/>
      <c r="J25" s="53"/>
      <c r="K25" s="60"/>
      <c r="L25" s="60"/>
      <c r="M25" s="53"/>
      <c r="N25" s="53"/>
      <c r="O25" s="53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180"/>
      <c r="AH25" s="60"/>
      <c r="AI25" s="60"/>
      <c r="AJ25" s="150"/>
      <c r="AK25" s="60"/>
      <c r="AL25" s="60"/>
      <c r="AM25" s="60"/>
      <c r="AN25" s="60"/>
      <c r="AO25" s="60"/>
      <c r="AP25" s="60"/>
      <c r="AQ25" s="151"/>
      <c r="AR25" s="53"/>
      <c r="AS25" s="53"/>
      <c r="AT25" s="60"/>
      <c r="AU25" s="53"/>
      <c r="AV25" s="268"/>
      <c r="AW25" s="152"/>
      <c r="AX25" s="153"/>
      <c r="AY25" s="53"/>
      <c r="AZ25" s="53"/>
    </row>
    <row r="26" spans="1:52" s="170" customFormat="1" ht="16" customHeight="1">
      <c r="A26" s="181"/>
      <c r="B26" s="181"/>
      <c r="C26" s="36"/>
      <c r="D26" s="182"/>
      <c r="E26" s="182"/>
      <c r="F26" s="182"/>
      <c r="G26" s="181"/>
      <c r="H26" s="181"/>
      <c r="I26" s="181"/>
      <c r="J26" s="181"/>
      <c r="K26" s="181"/>
      <c r="L26" s="191"/>
      <c r="M26" s="183"/>
      <c r="N26" s="184"/>
      <c r="O26" s="184"/>
      <c r="P26" s="185"/>
      <c r="Q26" s="185"/>
      <c r="R26" s="186"/>
      <c r="S26" s="187" t="s">
        <v>181</v>
      </c>
      <c r="T26" s="188"/>
      <c r="U26" s="188"/>
      <c r="V26" s="188"/>
      <c r="W26" s="188"/>
      <c r="X26" s="188"/>
      <c r="Y26" s="185"/>
      <c r="Z26" s="185"/>
      <c r="AA26" s="185"/>
      <c r="AB26" s="185"/>
      <c r="AC26" s="185"/>
      <c r="AD26" s="185"/>
      <c r="AE26" s="185"/>
      <c r="AF26" s="185"/>
      <c r="AG26" s="288" t="s">
        <v>95</v>
      </c>
      <c r="AH26" s="189"/>
      <c r="AI26" s="190"/>
      <c r="AJ26" s="192"/>
      <c r="AK26" s="193"/>
      <c r="AL26" s="193"/>
      <c r="AM26" s="193"/>
      <c r="AN26" s="193"/>
      <c r="AO26" s="193"/>
      <c r="AP26" s="193"/>
      <c r="AQ26" s="194"/>
      <c r="AR26" s="181"/>
      <c r="AS26" s="181"/>
      <c r="AT26" s="190"/>
      <c r="AU26" s="181"/>
      <c r="AV26" s="270"/>
      <c r="AW26" s="195"/>
      <c r="AX26" s="196"/>
      <c r="AY26" s="181"/>
      <c r="AZ26" s="181"/>
    </row>
    <row r="27" spans="1:52" s="356" customFormat="1" ht="15" customHeight="1">
      <c r="A27" s="345"/>
      <c r="B27" s="345"/>
      <c r="C27" s="346"/>
      <c r="D27" s="345"/>
      <c r="E27" s="345"/>
      <c r="F27" s="347"/>
      <c r="G27" s="373" t="str">
        <f>"兩頁合計"&amp;" $"&amp;'公開及青年組 Open &amp; Junior'!AU29+'少年組 Youth'!AI29</f>
        <v>兩頁合計 $0</v>
      </c>
      <c r="H27" s="345"/>
      <c r="I27" s="345"/>
      <c r="J27" s="345"/>
      <c r="K27" s="345"/>
      <c r="L27" s="348"/>
      <c r="M27" s="198" t="s">
        <v>43</v>
      </c>
      <c r="N27" s="199" t="s">
        <v>44</v>
      </c>
      <c r="O27" s="199" t="s">
        <v>45</v>
      </c>
      <c r="P27" s="199" t="s">
        <v>46</v>
      </c>
      <c r="Q27" s="199" t="s">
        <v>47</v>
      </c>
      <c r="R27" s="199" t="s">
        <v>48</v>
      </c>
      <c r="S27" s="199" t="s">
        <v>49</v>
      </c>
      <c r="T27" s="199" t="s">
        <v>119</v>
      </c>
      <c r="U27" s="199" t="s">
        <v>109</v>
      </c>
      <c r="V27" s="199" t="s">
        <v>103</v>
      </c>
      <c r="W27" s="199" t="s">
        <v>110</v>
      </c>
      <c r="X27" s="199" t="s">
        <v>111</v>
      </c>
      <c r="Y27" s="199" t="s">
        <v>40</v>
      </c>
      <c r="Z27" s="199" t="s">
        <v>39</v>
      </c>
      <c r="AA27" s="199" t="s">
        <v>83</v>
      </c>
      <c r="AB27" s="199" t="s">
        <v>70</v>
      </c>
      <c r="AC27" s="199" t="s">
        <v>108</v>
      </c>
      <c r="AD27" s="199" t="s">
        <v>36</v>
      </c>
      <c r="AE27" s="199" t="s">
        <v>37</v>
      </c>
      <c r="AF27" s="199" t="s">
        <v>38</v>
      </c>
      <c r="AG27" s="349" t="s">
        <v>66</v>
      </c>
      <c r="AH27" s="349" t="s">
        <v>65</v>
      </c>
      <c r="AI27" s="350"/>
      <c r="AJ27" s="351"/>
      <c r="AK27" s="347"/>
      <c r="AL27" s="347"/>
      <c r="AM27" s="347"/>
      <c r="AN27" s="347"/>
      <c r="AO27" s="347"/>
      <c r="AP27" s="347"/>
      <c r="AQ27" s="352"/>
      <c r="AR27" s="345"/>
      <c r="AS27" s="345"/>
      <c r="AT27" s="350"/>
      <c r="AU27" s="345"/>
      <c r="AV27" s="353"/>
      <c r="AW27" s="354"/>
      <c r="AX27" s="355"/>
      <c r="AY27" s="345"/>
      <c r="AZ27" s="345"/>
    </row>
    <row r="28" spans="1:52" s="344" customFormat="1" ht="78">
      <c r="A28" s="325"/>
      <c r="B28" s="325"/>
      <c r="C28" s="326"/>
      <c r="D28" s="325"/>
      <c r="E28" s="325"/>
      <c r="F28" s="327"/>
      <c r="G28" s="200" t="str">
        <f>"本頁"&amp;AU33</f>
        <v>本頁應付金額 $0</v>
      </c>
      <c r="H28" s="328"/>
      <c r="I28" s="197"/>
      <c r="J28" s="329"/>
      <c r="K28" s="327"/>
      <c r="L28" s="330"/>
      <c r="M28" s="331" t="s">
        <v>84</v>
      </c>
      <c r="N28" s="332" t="s">
        <v>99</v>
      </c>
      <c r="O28" s="333" t="s">
        <v>85</v>
      </c>
      <c r="P28" s="333" t="s">
        <v>85</v>
      </c>
      <c r="Q28" s="333" t="s">
        <v>85</v>
      </c>
      <c r="R28" s="333" t="s">
        <v>85</v>
      </c>
      <c r="S28" s="333" t="s">
        <v>90</v>
      </c>
      <c r="T28" s="333" t="s">
        <v>90</v>
      </c>
      <c r="U28" s="333" t="s">
        <v>90</v>
      </c>
      <c r="V28" s="333" t="s">
        <v>90</v>
      </c>
      <c r="W28" s="333" t="s">
        <v>90</v>
      </c>
      <c r="X28" s="333" t="s">
        <v>90</v>
      </c>
      <c r="Y28" s="333" t="s">
        <v>85</v>
      </c>
      <c r="Z28" s="333" t="s">
        <v>85</v>
      </c>
      <c r="AA28" s="333" t="s">
        <v>90</v>
      </c>
      <c r="AB28" s="333" t="s">
        <v>90</v>
      </c>
      <c r="AC28" s="333" t="s">
        <v>90</v>
      </c>
      <c r="AD28" s="332" t="s">
        <v>87</v>
      </c>
      <c r="AE28" s="332" t="s">
        <v>89</v>
      </c>
      <c r="AF28" s="332" t="s">
        <v>88</v>
      </c>
      <c r="AG28" s="334" t="s">
        <v>85</v>
      </c>
      <c r="AH28" s="334" t="s">
        <v>85</v>
      </c>
      <c r="AI28" s="335"/>
      <c r="AJ28" s="336"/>
      <c r="AK28" s="327"/>
      <c r="AL28" s="327"/>
      <c r="AM28" s="325"/>
      <c r="AN28" s="197"/>
      <c r="AO28" s="325"/>
      <c r="AP28" s="337"/>
      <c r="AQ28" s="338"/>
      <c r="AR28" s="339"/>
      <c r="AS28" s="325"/>
      <c r="AT28" s="335"/>
      <c r="AU28" s="340"/>
      <c r="AV28" s="341"/>
      <c r="AW28" s="342"/>
      <c r="AX28" s="343"/>
      <c r="AY28" s="325"/>
      <c r="AZ28" s="325"/>
    </row>
    <row r="29" spans="1:52" s="201" customFormat="1" hidden="1">
      <c r="A29" s="202"/>
      <c r="B29" s="202"/>
      <c r="C29" s="27"/>
      <c r="D29" s="35"/>
      <c r="E29" s="35"/>
      <c r="F29" s="35"/>
      <c r="G29" s="203"/>
      <c r="H29" s="120"/>
      <c r="I29" s="120"/>
      <c r="J29" s="120"/>
      <c r="K29" s="120"/>
      <c r="L29" s="206"/>
      <c r="M29" s="204"/>
      <c r="N29" s="204"/>
      <c r="O29" s="205"/>
      <c r="P29" s="205"/>
      <c r="Q29" s="205"/>
      <c r="R29" s="205"/>
      <c r="S29" s="205"/>
      <c r="T29" s="205"/>
      <c r="U29" s="205"/>
      <c r="V29" s="205"/>
      <c r="W29" s="205"/>
      <c r="X29" s="205"/>
      <c r="Y29" s="205"/>
      <c r="Z29" s="205"/>
      <c r="AA29" s="205"/>
      <c r="AB29" s="205"/>
      <c r="AC29" s="205"/>
      <c r="AD29" s="204"/>
      <c r="AE29" s="204"/>
      <c r="AF29" s="204"/>
      <c r="AG29" s="204"/>
      <c r="AH29" s="204"/>
      <c r="AI29" s="204"/>
      <c r="AJ29" s="207"/>
      <c r="AK29" s="208"/>
      <c r="AL29" s="208"/>
      <c r="AM29" s="35"/>
      <c r="AN29" s="35"/>
      <c r="AO29" s="35"/>
      <c r="AP29" s="209" t="s">
        <v>154</v>
      </c>
      <c r="AQ29" s="210">
        <f>SUM($AQ$35:$AQ$1034)</f>
        <v>0</v>
      </c>
      <c r="AR29" s="210">
        <f>SUM($AR$35:$AR$1034)</f>
        <v>0</v>
      </c>
      <c r="AS29" s="150">
        <f>COUNTA($AJ$35:$AJ$1034)*$AJ$34</f>
        <v>0</v>
      </c>
      <c r="AT29" s="204"/>
      <c r="AU29" s="211">
        <f>SUM(AQ29:AS29)</f>
        <v>0</v>
      </c>
      <c r="AV29" s="271"/>
      <c r="AW29" s="202"/>
      <c r="AX29" s="202"/>
      <c r="AY29" s="202"/>
      <c r="AZ29" s="202"/>
    </row>
    <row r="30" spans="1:52" ht="22" hidden="1" customHeight="1">
      <c r="A30" s="53"/>
      <c r="B30" s="53"/>
      <c r="C30" s="28"/>
      <c r="D30" s="35"/>
      <c r="E30" s="35"/>
      <c r="F30" s="35"/>
      <c r="G30" s="35"/>
      <c r="H30" s="120"/>
      <c r="I30" s="60"/>
      <c r="J30" s="212"/>
      <c r="K30" s="213" t="s">
        <v>75</v>
      </c>
      <c r="L30" s="213" t="s">
        <v>75</v>
      </c>
      <c r="M30" s="214">
        <f>COUNTA(M35:M1034)</f>
        <v>0</v>
      </c>
      <c r="N30" s="214">
        <f t="shared" ref="N30:AF30" si="2">COUNTA(N35:N1034)</f>
        <v>0</v>
      </c>
      <c r="O30" s="214">
        <f>COUNTA(O35:O1034)</f>
        <v>0</v>
      </c>
      <c r="P30" s="214">
        <f t="shared" si="2"/>
        <v>0</v>
      </c>
      <c r="Q30" s="214">
        <f t="shared" si="2"/>
        <v>0</v>
      </c>
      <c r="R30" s="214">
        <f t="shared" si="2"/>
        <v>0</v>
      </c>
      <c r="S30" s="214">
        <f t="shared" si="2"/>
        <v>0</v>
      </c>
      <c r="T30" s="214">
        <f t="shared" si="2"/>
        <v>0</v>
      </c>
      <c r="U30" s="214">
        <f t="shared" si="2"/>
        <v>0</v>
      </c>
      <c r="V30" s="214">
        <f t="shared" si="2"/>
        <v>0</v>
      </c>
      <c r="W30" s="214">
        <f t="shared" si="2"/>
        <v>0</v>
      </c>
      <c r="X30" s="214">
        <f t="shared" si="2"/>
        <v>0</v>
      </c>
      <c r="Y30" s="214">
        <f t="shared" si="2"/>
        <v>0</v>
      </c>
      <c r="Z30" s="214" t="str">
        <f>COUNTIFS($H35:$H1034,"M",Z35:Z1034,Z33)&amp;" / "&amp;COUNTIFS($H35:$H1034,"F",Z35:Z1034,Z33)</f>
        <v>0 / 0</v>
      </c>
      <c r="AA30" s="214" t="str">
        <f>COUNTIFS($H35:$H1034,"M",AA35:AA1034,AA33)&amp;" / "&amp;COUNTIFS($H35:$H1034,"F",AA35:AA1034,AA33)</f>
        <v>0 / 0</v>
      </c>
      <c r="AB30" s="214">
        <f t="shared" si="2"/>
        <v>0</v>
      </c>
      <c r="AC30" s="214">
        <f t="shared" si="2"/>
        <v>0</v>
      </c>
      <c r="AD30" s="214">
        <f t="shared" si="2"/>
        <v>0</v>
      </c>
      <c r="AE30" s="214">
        <f t="shared" si="2"/>
        <v>0</v>
      </c>
      <c r="AF30" s="214">
        <f t="shared" si="2"/>
        <v>0</v>
      </c>
      <c r="AG30" s="214">
        <f>COUNTA(AS35:AS1034)-COUNTBLANK(AS35:AS1034)</f>
        <v>0</v>
      </c>
      <c r="AH30" s="214">
        <f t="shared" ref="AH30" si="3">COUNTA(AH35:AH1035)</f>
        <v>0</v>
      </c>
      <c r="AI30" s="35"/>
      <c r="AJ30" s="207"/>
      <c r="AK30" s="120"/>
      <c r="AL30" s="120"/>
      <c r="AM30" s="35"/>
      <c r="AN30" s="35"/>
      <c r="AO30" s="35"/>
      <c r="AP30" s="215" t="s">
        <v>117</v>
      </c>
      <c r="AQ30" s="216">
        <v>0</v>
      </c>
      <c r="AR30" s="53"/>
      <c r="AS30" s="217"/>
      <c r="AT30" s="35"/>
      <c r="AU30" s="53"/>
      <c r="AV30" s="268"/>
      <c r="AW30" s="152"/>
      <c r="AX30" s="153"/>
      <c r="AY30" s="53"/>
      <c r="AZ30" s="53"/>
    </row>
    <row r="31" spans="1:52" s="1" customFormat="1" ht="17" hidden="1">
      <c r="A31" s="60"/>
      <c r="B31" s="60" t="s">
        <v>169</v>
      </c>
      <c r="C31" s="28"/>
      <c r="D31" s="35"/>
      <c r="E31" s="35"/>
      <c r="F31" s="35"/>
      <c r="G31" s="35"/>
      <c r="H31" s="120"/>
      <c r="I31" s="60"/>
      <c r="J31" s="120"/>
      <c r="K31" s="120"/>
      <c r="L31" s="120" t="s">
        <v>72</v>
      </c>
      <c r="M31" s="35">
        <v>3</v>
      </c>
      <c r="N31" s="35">
        <v>3</v>
      </c>
      <c r="O31" s="35">
        <v>3</v>
      </c>
      <c r="P31" s="35">
        <v>3</v>
      </c>
      <c r="Q31" s="35">
        <v>4</v>
      </c>
      <c r="R31" s="35">
        <v>4</v>
      </c>
      <c r="S31" s="35">
        <v>8</v>
      </c>
      <c r="T31" s="35">
        <v>10</v>
      </c>
      <c r="U31" s="35">
        <v>25</v>
      </c>
      <c r="V31" s="35">
        <v>40</v>
      </c>
      <c r="W31" s="35">
        <v>0</v>
      </c>
      <c r="X31" s="35">
        <v>0</v>
      </c>
      <c r="Y31" s="35">
        <v>1.5</v>
      </c>
      <c r="Z31" s="35">
        <v>1.8</v>
      </c>
      <c r="AA31" s="35">
        <v>2</v>
      </c>
      <c r="AB31" s="35">
        <v>2</v>
      </c>
      <c r="AC31" s="35">
        <v>2</v>
      </c>
      <c r="AD31" s="35">
        <v>1.8</v>
      </c>
      <c r="AE31" s="35">
        <v>1.8</v>
      </c>
      <c r="AF31" s="35">
        <v>2</v>
      </c>
      <c r="AG31" s="35">
        <v>5</v>
      </c>
      <c r="AH31" s="35">
        <v>8</v>
      </c>
      <c r="AI31" s="35"/>
      <c r="AJ31" s="207"/>
      <c r="AK31" s="120"/>
      <c r="AL31" s="120"/>
      <c r="AM31" s="35"/>
      <c r="AN31" s="35"/>
      <c r="AO31" s="35"/>
      <c r="AP31" s="215" t="s">
        <v>121</v>
      </c>
      <c r="AQ31" s="216">
        <v>200</v>
      </c>
      <c r="AR31" s="216">
        <v>200</v>
      </c>
      <c r="AS31" s="217"/>
      <c r="AT31" s="35"/>
      <c r="AU31" s="60"/>
      <c r="AV31" s="268"/>
      <c r="AW31" s="60"/>
      <c r="AX31" s="179"/>
      <c r="AY31" s="60"/>
      <c r="AZ31" s="60"/>
    </row>
    <row r="32" spans="1:52" s="233" customFormat="1" ht="22" hidden="1" customHeight="1" thickBot="1">
      <c r="A32" s="308">
        <f>COUNTIF($E$35:$E$1034,$B32)</f>
        <v>0</v>
      </c>
      <c r="B32" s="307" t="s">
        <v>170</v>
      </c>
      <c r="C32" s="29"/>
      <c r="D32" s="219"/>
      <c r="E32" s="219"/>
      <c r="F32" s="219"/>
      <c r="G32" s="219"/>
      <c r="H32" s="220"/>
      <c r="I32" s="218"/>
      <c r="J32" s="221"/>
      <c r="K32" s="222" t="s">
        <v>163</v>
      </c>
      <c r="L32" s="223">
        <f>SUM(M32:S32)</f>
        <v>0</v>
      </c>
      <c r="M32" s="224">
        <f>SUM(CEILING(M14,8)+CEILING(M15,8)+CEILING(M16,8)+CEILING(M17,8)+CEILING(M18,8)+CEILING(M19,8)+CEILING(M20,8)+CEILING(M21,8)+CEILING(M22,8)+CEILING(M23,8))/8*M31/60</f>
        <v>0</v>
      </c>
      <c r="N32" s="224">
        <f t="shared" ref="N32:T32" si="4">SUM(CEILING(N14,8)+CEILING(N15,8)+CEILING(N16,8)+CEILING(N17,8)+CEILING(N18,8)+CEILING(N19,8)+CEILING(N20,8)+CEILING(N21,8)+CEILING(N22,8)+CEILING(N23,8))/8*N31/60</f>
        <v>0</v>
      </c>
      <c r="O32" s="224">
        <f t="shared" si="4"/>
        <v>0</v>
      </c>
      <c r="P32" s="224">
        <f t="shared" si="4"/>
        <v>0</v>
      </c>
      <c r="Q32" s="224">
        <f t="shared" si="4"/>
        <v>0</v>
      </c>
      <c r="R32" s="224">
        <f t="shared" si="4"/>
        <v>0</v>
      </c>
      <c r="S32" s="224">
        <f t="shared" si="4"/>
        <v>0</v>
      </c>
      <c r="T32" s="224">
        <f t="shared" si="4"/>
        <v>0</v>
      </c>
      <c r="U32" s="224">
        <f>SUM(CEILING(U14,8)+CEILING(U15,8)+CEILING(U16,8)+CEILING(U17,8)+CEILING(U18,8)+CEILING(U19,8)+CEILING(U20,8)+CEILING(U21,8)+CEILING(U22,8)+CEILING(U23,8))/16*U31/60</f>
        <v>0</v>
      </c>
      <c r="V32" s="224">
        <f>SUM(CEILING(V14,8)+CEILING(V15,8)+CEILING(V16,8)+CEILING(V17,8)+CEILING(V18,8)+CEILING(V19,8)+CEILING(V20,8)+CEILING(V21,8)+CEILING(V22,8)+CEILING(V23,8))/16*V31/60</f>
        <v>0</v>
      </c>
      <c r="W32" s="225">
        <f>ROUNDUP(COUNTA(W$35:W$1035)*W$31/8/60,1)</f>
        <v>0</v>
      </c>
      <c r="X32" s="225">
        <f>ROUNDUP(COUNTA(X$35:X$1035)*X$31/8/60,1)</f>
        <v>0</v>
      </c>
      <c r="Y32" s="226">
        <f>ROUNDUP(COUNTA(Y$35:Y$1035)*Y$31*7/60,1)</f>
        <v>0</v>
      </c>
      <c r="Z32" s="226" t="str">
        <f>ROUNDUP(((COUNTIFS($H35:$H1034,"M",Z35:Z1034,Z33)*Z$31*3)+(8*Z31*3))/60,1)&amp;" / "&amp;ROUNDUP(((COUNTIFS($H35:$H1034,"F",Z35:Z1034,Z33)*Z$31*3)+(8*Z31*3))/60,1)</f>
        <v>0.8 / 0.8</v>
      </c>
      <c r="AA32" s="226" t="str">
        <f>ROUNDUP(((COUNTIFS($H35:$H1034,"M",AA35:AA1034,AA33)*AA$31*3)+(8*AA31*3))/60,1)&amp;" / "&amp;ROUNDUP(((COUNTIFS($H35:$H1034,"F",AA35:AA1034,AA33)*AA$31*3)+(8*AA31*3))/60,1)</f>
        <v>0.8 / 0.8</v>
      </c>
      <c r="AB32" s="226">
        <f>ROUNDUP(COUNTA(AB$35:AB$1035)*AB$31*8/60,1)</f>
        <v>0</v>
      </c>
      <c r="AC32" s="226">
        <f>IF(AC30=0,0,ROUNDUP(((COUNTA(AC$35:AC$1035)*AC$31*3)+(8*AC$31*3))/60,1))</f>
        <v>0</v>
      </c>
      <c r="AD32" s="226">
        <f t="shared" ref="AD32:AF32" si="5">IF(AD30=0,0,ROUNDUP(((COUNTA(AD$35:AD$1035)*AD$31*3)+(8*AD$31*3))/60,1))</f>
        <v>0</v>
      </c>
      <c r="AE32" s="226">
        <f t="shared" si="5"/>
        <v>0</v>
      </c>
      <c r="AF32" s="226">
        <f t="shared" si="5"/>
        <v>0</v>
      </c>
      <c r="AG32" s="224">
        <f t="shared" ref="AG32" si="6">SUM(CEILING(AG14,8)+CEILING(AG15,8)+CEILING(AG16,8)+CEILING(AG17,8)+CEILING(AG18,8)+CEILING(AG19,8)+CEILING(AG20,8)+CEILING(AG21,8)+CEILING(AG22,8)+CEILING(AG23,8))/8*AG31/60</f>
        <v>0</v>
      </c>
      <c r="AH32" s="224">
        <f t="shared" ref="AH32" si="7">SUM(CEILING(AH14,8)+CEILING(AH15,8)+CEILING(AH16,8)+CEILING(AH17,8)+CEILING(AH18,8)+CEILING(AH19,8)+CEILING(AH20,8)+CEILING(AH21,8)+CEILING(AH22,8)+CEILING(AH23,8))/8*AH31/60</f>
        <v>0</v>
      </c>
      <c r="AI32" s="219"/>
      <c r="AJ32" s="227"/>
      <c r="AK32" s="220"/>
      <c r="AL32" s="220"/>
      <c r="AM32" s="219"/>
      <c r="AN32" s="219"/>
      <c r="AO32" s="219"/>
      <c r="AP32" s="228" t="s">
        <v>118</v>
      </c>
      <c r="AQ32" s="229">
        <v>-20</v>
      </c>
      <c r="AR32" s="218"/>
      <c r="AS32" s="230"/>
      <c r="AT32" s="219"/>
      <c r="AU32" s="218"/>
      <c r="AV32" s="272"/>
      <c r="AW32" s="218"/>
      <c r="AX32" s="231">
        <f>SUM($AX35:$AX1034)</f>
        <v>0</v>
      </c>
      <c r="AY32" s="232">
        <f>SUM(AY35:AY1035)</f>
        <v>0</v>
      </c>
      <c r="AZ32" s="232"/>
    </row>
    <row r="33" spans="1:52" s="1" customFormat="1" ht="85">
      <c r="A33" s="60" t="s">
        <v>122</v>
      </c>
      <c r="B33" s="60" t="s">
        <v>101</v>
      </c>
      <c r="C33" s="28" t="s">
        <v>79</v>
      </c>
      <c r="D33" s="35" t="s">
        <v>7</v>
      </c>
      <c r="E33" s="234" t="s">
        <v>6</v>
      </c>
      <c r="F33" s="35" t="s">
        <v>167</v>
      </c>
      <c r="G33" s="235" t="s">
        <v>126</v>
      </c>
      <c r="H33" s="129" t="s">
        <v>127</v>
      </c>
      <c r="I33" s="129" t="s">
        <v>128</v>
      </c>
      <c r="J33" s="129" t="s">
        <v>129</v>
      </c>
      <c r="K33" s="129" t="str">
        <f>C2-1&amp;"/2023 HKAAA No. 年度田總註冊會員號碼"</f>
        <v>2023/2023 HKAAA No. 年度田總註冊會員號碼</v>
      </c>
      <c r="L33" s="236" t="s">
        <v>182</v>
      </c>
      <c r="M33" s="35" t="s">
        <v>30</v>
      </c>
      <c r="N33" s="35" t="s">
        <v>5</v>
      </c>
      <c r="O33" s="35" t="s">
        <v>4</v>
      </c>
      <c r="P33" s="35" t="s">
        <v>0</v>
      </c>
      <c r="Q33" s="35" t="s">
        <v>3</v>
      </c>
      <c r="R33" s="35" t="s">
        <v>2</v>
      </c>
      <c r="S33" s="35" t="s">
        <v>1</v>
      </c>
      <c r="T33" s="35" t="s">
        <v>120</v>
      </c>
      <c r="U33" s="35" t="s">
        <v>105</v>
      </c>
      <c r="V33" s="35" t="s">
        <v>103</v>
      </c>
      <c r="W33" s="35" t="s">
        <v>104</v>
      </c>
      <c r="X33" s="35" t="s">
        <v>106</v>
      </c>
      <c r="Y33" s="35" t="s">
        <v>31</v>
      </c>
      <c r="Z33" s="35" t="s">
        <v>32</v>
      </c>
      <c r="AA33" s="35" t="s">
        <v>82</v>
      </c>
      <c r="AB33" s="35" t="s">
        <v>71</v>
      </c>
      <c r="AC33" s="35" t="s">
        <v>107</v>
      </c>
      <c r="AD33" s="35" t="s">
        <v>33</v>
      </c>
      <c r="AE33" s="35" t="s">
        <v>34</v>
      </c>
      <c r="AF33" s="35" t="s">
        <v>35</v>
      </c>
      <c r="AG33" s="35" t="s">
        <v>64</v>
      </c>
      <c r="AH33" s="35" t="s">
        <v>67</v>
      </c>
      <c r="AI33" s="120" t="s">
        <v>147</v>
      </c>
      <c r="AJ33" s="207" t="s">
        <v>142</v>
      </c>
      <c r="AK33" s="131" t="s">
        <v>172</v>
      </c>
      <c r="AL33" s="120" t="s">
        <v>173</v>
      </c>
      <c r="AM33" s="235" t="s">
        <v>130</v>
      </c>
      <c r="AN33" s="120" t="s">
        <v>174</v>
      </c>
      <c r="AO33" s="235" t="s">
        <v>131</v>
      </c>
      <c r="AP33" s="235" t="s">
        <v>132</v>
      </c>
      <c r="AQ33" s="237" t="str">
        <f>"單項應付總額"&amp;" "&amp;"$"&amp;SUM(AQ35:AQ1035)</f>
        <v>單項應付總額 $0</v>
      </c>
      <c r="AR33" s="237" t="str">
        <f>"接力應付總額"&amp;" $"&amp;AR29</f>
        <v>接力應付總額 $0</v>
      </c>
      <c r="AS33" s="238" t="str">
        <f>"接力隊伍 "&amp;COUNTA(AS35:AS1034)-COUNTBLANK(AS35:AS1034)</f>
        <v>接力隊伍 0</v>
      </c>
      <c r="AT33" s="239" t="s">
        <v>156</v>
      </c>
      <c r="AU33" s="33" t="str">
        <f>"應付金額 $"&amp;AU29</f>
        <v>應付金額 $0</v>
      </c>
      <c r="AV33" s="299" t="s">
        <v>168</v>
      </c>
      <c r="AW33" s="178" t="s">
        <v>116</v>
      </c>
      <c r="AX33" s="179" t="s">
        <v>73</v>
      </c>
      <c r="AY33" s="60" t="s">
        <v>100</v>
      </c>
      <c r="AZ33" s="60"/>
    </row>
    <row r="34" spans="1:52" s="248" customFormat="1" ht="19">
      <c r="A34" s="240"/>
      <c r="B34" s="240"/>
      <c r="C34" s="41"/>
      <c r="D34" s="241">
        <v>0</v>
      </c>
      <c r="E34" s="242" t="str">
        <f>UPPER(IF(I34="","",IF(I34&lt;$D$4,H34&amp;"O",IF(H34="M",VLOOKUP(I34,$D$4:$F$11,2,0),IF(H34="F",VLOOKUP(I34,$D$4:$F$11,3,0))))))</f>
        <v>MO</v>
      </c>
      <c r="F34" s="241" t="s">
        <v>94</v>
      </c>
      <c r="G34" s="241" t="s">
        <v>133</v>
      </c>
      <c r="H34" s="243" t="s">
        <v>74</v>
      </c>
      <c r="I34" s="243">
        <v>2004</v>
      </c>
      <c r="J34" s="243" t="s">
        <v>152</v>
      </c>
      <c r="K34" s="243" t="s">
        <v>123</v>
      </c>
      <c r="L34" s="240" t="s">
        <v>144</v>
      </c>
      <c r="M34" s="241"/>
      <c r="N34" s="241"/>
      <c r="O34" s="241" t="s">
        <v>97</v>
      </c>
      <c r="P34" s="241"/>
      <c r="Q34" s="279" t="s">
        <v>166</v>
      </c>
      <c r="R34" s="241"/>
      <c r="S34" s="241"/>
      <c r="T34" s="241"/>
      <c r="U34" s="241"/>
      <c r="V34" s="241"/>
      <c r="W34" s="241"/>
      <c r="X34" s="241"/>
      <c r="Y34" s="241"/>
      <c r="Z34" s="241" t="s">
        <v>162</v>
      </c>
      <c r="AA34" s="241"/>
      <c r="AB34" s="241"/>
      <c r="AC34" s="241"/>
      <c r="AD34" s="241" t="s">
        <v>112</v>
      </c>
      <c r="AE34" s="281" t="s">
        <v>166</v>
      </c>
      <c r="AF34" s="241"/>
      <c r="AG34" s="241"/>
      <c r="AH34" s="241"/>
      <c r="AI34" s="241" t="s">
        <v>153</v>
      </c>
      <c r="AJ34" s="244">
        <v>60</v>
      </c>
      <c r="AK34" s="243" t="s">
        <v>148</v>
      </c>
      <c r="AL34" s="243" t="s">
        <v>143</v>
      </c>
      <c r="AM34" s="241" t="s">
        <v>155</v>
      </c>
      <c r="AN34" s="241"/>
      <c r="AO34" s="241" t="s">
        <v>135</v>
      </c>
      <c r="AP34" s="241">
        <v>88877799</v>
      </c>
      <c r="AQ34" s="296"/>
      <c r="AR34" s="295"/>
      <c r="AS34" s="42"/>
      <c r="AT34" s="241"/>
      <c r="AU34" s="245" t="str">
        <f t="shared" ref="AU34" si="8">IF(AQ34="","",SUM(AQ34:AR34))</f>
        <v/>
      </c>
      <c r="AV34" s="273"/>
      <c r="AW34" s="246"/>
      <c r="AX34" s="247"/>
      <c r="AY34" s="240"/>
      <c r="AZ34" s="240"/>
    </row>
    <row r="35" spans="1:52" s="140" customFormat="1" ht="13" customHeight="1">
      <c r="A35" s="144" t="str">
        <f t="shared" ref="A35:A98" si="9">UPPER(IF($I35="","",IF($I35&lt;$D$4,$H35&amp;"O",IF($H35="M",VLOOKUP($I35,$D$4:$F$11,2,0),IF($H35="F",VLOOKUP($I35,$D$4:$F$11,3,0))))))</f>
        <v/>
      </c>
      <c r="B35" s="249" t="str">
        <f t="shared" ref="B35:B98" si="10">IF(G35="","",IF(C35="","X",E35&amp;TEXT(C35,"000")))</f>
        <v/>
      </c>
      <c r="C35" s="250"/>
      <c r="D35" s="144">
        <v>1</v>
      </c>
      <c r="E35" s="144" t="str">
        <f t="shared" ref="E35:E98" si="11">IF(COUNTA($S35:$X35)&gt;0,$H35&amp;"O",IF(COUNTA($AA35:$AC35)&gt;0,$H35&amp;"O",IF($L35="OPEN",$H35&amp;"O",$A35)))</f>
        <v/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32"/>
      <c r="AJ35" s="17"/>
      <c r="AK35" s="32"/>
      <c r="AL35" s="5"/>
      <c r="AM35" s="5"/>
      <c r="AN35" s="5"/>
      <c r="AO35" s="5"/>
      <c r="AP35" s="5"/>
      <c r="AQ35" s="296" t="str">
        <f>IF($I35="","",IF(COUNTA(M35:AF35)&gt;4,"超過項目上限",IF(COUNTA(M35:AF35)=0,"請選個人項目",IF(AL35="Y",0,IF(COUNTA(AK35)=1,COUNTA(M35:AF35)*($AQ$31+$AQ$32)+$AQ$30,IF(COUNTA(AK35)=0,COUNTA(M35:AF35)*($AQ$31+$AQ$30)," 輸入錯誤"))))))</f>
        <v/>
      </c>
      <c r="AR35" s="142" t="str">
        <f t="shared" ref="AR35:AR98" si="12">IF(COUNTA(AG35:AH35)&gt;1,"只可選1項接力",IF(AS35="","",$AR$31))</f>
        <v/>
      </c>
      <c r="AS35" s="294" t="str">
        <f>UPPER(IF($AI35="","",IF(COUNTIF($AS$34:$AS34,$AI35)&lt;1,$AI35,"")))</f>
        <v/>
      </c>
      <c r="AT35" s="144" t="str">
        <f t="shared" ref="AT35:AT98" si="13">IF($AI35="","",IF(COUNTIF($AI$35:$AI$1035,$AI35)&lt;4,"每隊最少4人",IF(COUNTIF($AI$35:$AI$1035,$AI35)&gt;6,"每隊最多6人",COUNTIF($AI$35:$AI$1035,$AI35))))</f>
        <v/>
      </c>
      <c r="AU35" s="142" t="str">
        <f>IF($E35="","",IF(ISTEXT(AQ35),"輸入有錯誤",IF($AJ35="",SUM($AQ35:$AR35)+$AW35,SUM($AQ35:$AR35)+$AW35+$AJ$34)))</f>
        <v/>
      </c>
      <c r="AV35" s="274"/>
      <c r="AW35" s="251"/>
      <c r="AX35" s="252"/>
      <c r="AY35" s="253" t="str">
        <f t="shared" ref="AY35:AY98" si="14">IF(AU35="","",IF(AX35-AU35=0,"",AX35-AU35))</f>
        <v/>
      </c>
      <c r="AZ35" s="253"/>
    </row>
    <row r="36" spans="1:52" s="140" customFormat="1" ht="13" customHeight="1">
      <c r="A36" s="144" t="str">
        <f t="shared" si="9"/>
        <v/>
      </c>
      <c r="B36" s="249" t="str">
        <f t="shared" si="10"/>
        <v/>
      </c>
      <c r="C36" s="250"/>
      <c r="D36" s="144">
        <v>2</v>
      </c>
      <c r="E36" s="144" t="str">
        <f t="shared" si="11"/>
        <v/>
      </c>
      <c r="F36" s="289"/>
      <c r="G36" s="289"/>
      <c r="H36" s="289"/>
      <c r="I36" s="289"/>
      <c r="J36" s="289"/>
      <c r="K36" s="290"/>
      <c r="L36" s="5"/>
      <c r="M36" s="290"/>
      <c r="N36" s="290"/>
      <c r="O36" s="290"/>
      <c r="P36" s="290"/>
      <c r="Q36" s="290"/>
      <c r="R36" s="290"/>
      <c r="S36" s="290"/>
      <c r="T36" s="290"/>
      <c r="U36" s="290"/>
      <c r="V36" s="290"/>
      <c r="W36" s="290"/>
      <c r="X36" s="290"/>
      <c r="Y36" s="290"/>
      <c r="Z36" s="290"/>
      <c r="AA36" s="5"/>
      <c r="AB36" s="5"/>
      <c r="AC36" s="5"/>
      <c r="AD36" s="5"/>
      <c r="AE36" s="5"/>
      <c r="AF36" s="5"/>
      <c r="AG36" s="5"/>
      <c r="AH36" s="5"/>
      <c r="AI36" s="32"/>
      <c r="AJ36" s="17"/>
      <c r="AK36" s="32"/>
      <c r="AL36" s="5"/>
      <c r="AM36" s="291"/>
      <c r="AN36" s="289"/>
      <c r="AO36" s="289"/>
      <c r="AP36" s="289"/>
      <c r="AQ36" s="296" t="str">
        <f t="shared" ref="AQ36:AQ99" si="15">IF($I36="","",IF(COUNTA(M36:AF36)&gt;4,"超過項目上限",IF(COUNTA(M36:AF36)=0,"請選個人項目",IF(AL36="Y",0,IF(COUNTA(AK36)=1,COUNTA(M36:AF36)*($AQ$31+$AQ$32)+$AQ$30,IF(COUNTA(AK36)=0,COUNTA(M36:AF36)*($AQ$31+$AQ$30)," 輸入錯誤"))))))</f>
        <v/>
      </c>
      <c r="AR36" s="142" t="str">
        <f t="shared" si="12"/>
        <v/>
      </c>
      <c r="AS36" s="7" t="str">
        <f>UPPER(IF($AI36="","",IF(COUNTIF($AS$34:$AS35,$AI36)&lt;1,$AI36,"")))</f>
        <v/>
      </c>
      <c r="AT36" s="144" t="str">
        <f t="shared" si="13"/>
        <v/>
      </c>
      <c r="AU36" s="142" t="str">
        <f>IF($E36="","",IF(ISTEXT(AQ36),"輸入有錯誤",IF($AJ36="",SUM($AQ36:$AR36)+$AW36,SUM($AQ36:$AR36)+$AW36+$AJ$34)))</f>
        <v/>
      </c>
      <c r="AV36" s="143"/>
      <c r="AW36" s="251"/>
      <c r="AX36" s="252"/>
      <c r="AY36" s="253" t="str">
        <f t="shared" si="14"/>
        <v/>
      </c>
      <c r="AZ36" s="253"/>
    </row>
    <row r="37" spans="1:52" s="140" customFormat="1" ht="13" customHeight="1">
      <c r="A37" s="144" t="str">
        <f t="shared" si="9"/>
        <v/>
      </c>
      <c r="B37" s="249" t="str">
        <f t="shared" si="10"/>
        <v/>
      </c>
      <c r="C37" s="250"/>
      <c r="D37" s="144">
        <v>3</v>
      </c>
      <c r="E37" s="144" t="str">
        <f t="shared" si="11"/>
        <v/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32"/>
      <c r="AJ37" s="17"/>
      <c r="AK37" s="32"/>
      <c r="AL37" s="5"/>
      <c r="AM37" s="5"/>
      <c r="AN37" s="5"/>
      <c r="AO37" s="5"/>
      <c r="AP37" s="5"/>
      <c r="AQ37" s="296" t="str">
        <f t="shared" si="15"/>
        <v/>
      </c>
      <c r="AR37" s="142" t="str">
        <f t="shared" si="12"/>
        <v/>
      </c>
      <c r="AS37" s="7" t="str">
        <f>UPPER(IF($AI37="","",IF(COUNTIF($AS$34:$AS36,$AI37)&lt;1,$AI37,"")))</f>
        <v/>
      </c>
      <c r="AT37" s="144" t="str">
        <f t="shared" si="13"/>
        <v/>
      </c>
      <c r="AU37" s="142" t="str">
        <f t="shared" ref="AU37:AU100" si="16">IF($E37="","",IF(ISTEXT(AQ37),"輸入有錯誤",IF($AJ37="",SUM($AQ37:$AR37)+$AW37,SUM($AQ37:$AR37)+$AW37+$AJ$34)))</f>
        <v/>
      </c>
      <c r="AV37" s="274"/>
      <c r="AW37" s="251"/>
      <c r="AX37" s="252"/>
      <c r="AY37" s="253" t="str">
        <f t="shared" si="14"/>
        <v/>
      </c>
      <c r="AZ37" s="253"/>
    </row>
    <row r="38" spans="1:52" s="140" customFormat="1" ht="13" customHeight="1">
      <c r="A38" s="144" t="str">
        <f t="shared" si="9"/>
        <v/>
      </c>
      <c r="B38" s="249" t="str">
        <f t="shared" si="10"/>
        <v/>
      </c>
      <c r="C38" s="250"/>
      <c r="D38" s="144">
        <v>4</v>
      </c>
      <c r="E38" s="144" t="str">
        <f t="shared" si="11"/>
        <v/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32"/>
      <c r="AJ38" s="17"/>
      <c r="AK38" s="32"/>
      <c r="AL38" s="5"/>
      <c r="AM38" s="5"/>
      <c r="AN38" s="5"/>
      <c r="AO38" s="5"/>
      <c r="AP38" s="5"/>
      <c r="AQ38" s="296" t="str">
        <f t="shared" si="15"/>
        <v/>
      </c>
      <c r="AR38" s="142" t="str">
        <f t="shared" si="12"/>
        <v/>
      </c>
      <c r="AS38" s="7" t="str">
        <f>UPPER(IF($AI38="","",IF(COUNTIF($AS$34:$AS37,$AI38)&lt;1,$AI38,"")))</f>
        <v/>
      </c>
      <c r="AT38" s="144" t="str">
        <f t="shared" si="13"/>
        <v/>
      </c>
      <c r="AU38" s="142" t="str">
        <f t="shared" si="16"/>
        <v/>
      </c>
      <c r="AV38" s="274"/>
      <c r="AW38" s="251"/>
      <c r="AX38" s="252"/>
      <c r="AY38" s="253" t="str">
        <f t="shared" si="14"/>
        <v/>
      </c>
      <c r="AZ38" s="253"/>
    </row>
    <row r="39" spans="1:52" s="140" customFormat="1" ht="13" customHeight="1">
      <c r="A39" s="144" t="str">
        <f t="shared" si="9"/>
        <v/>
      </c>
      <c r="B39" s="249" t="str">
        <f t="shared" si="10"/>
        <v/>
      </c>
      <c r="C39" s="250"/>
      <c r="D39" s="144">
        <v>5</v>
      </c>
      <c r="E39" s="144" t="str">
        <f t="shared" si="11"/>
        <v/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32"/>
      <c r="AJ39" s="17"/>
      <c r="AK39" s="32"/>
      <c r="AL39" s="5"/>
      <c r="AM39" s="5"/>
      <c r="AN39" s="5"/>
      <c r="AO39" s="5"/>
      <c r="AP39" s="5"/>
      <c r="AQ39" s="296" t="str">
        <f t="shared" si="15"/>
        <v/>
      </c>
      <c r="AR39" s="142" t="str">
        <f t="shared" si="12"/>
        <v/>
      </c>
      <c r="AS39" s="7" t="str">
        <f>UPPER(IF($AI39="","",IF(COUNTIF($AS$34:$AS38,$AI39)&lt;1,$AI39,"")))</f>
        <v/>
      </c>
      <c r="AT39" s="144" t="str">
        <f t="shared" si="13"/>
        <v/>
      </c>
      <c r="AU39" s="142" t="str">
        <f t="shared" si="16"/>
        <v/>
      </c>
      <c r="AV39" s="274"/>
      <c r="AW39" s="251"/>
      <c r="AX39" s="252"/>
      <c r="AY39" s="253" t="str">
        <f t="shared" si="14"/>
        <v/>
      </c>
      <c r="AZ39" s="253"/>
    </row>
    <row r="40" spans="1:52" s="140" customFormat="1" ht="13" customHeight="1">
      <c r="A40" s="144" t="str">
        <f t="shared" si="9"/>
        <v/>
      </c>
      <c r="B40" s="249" t="str">
        <f t="shared" si="10"/>
        <v/>
      </c>
      <c r="C40" s="250"/>
      <c r="D40" s="144">
        <v>6</v>
      </c>
      <c r="E40" s="144" t="str">
        <f t="shared" si="11"/>
        <v/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32"/>
      <c r="AJ40" s="17"/>
      <c r="AK40" s="32"/>
      <c r="AL40" s="5"/>
      <c r="AM40" s="5"/>
      <c r="AN40" s="5"/>
      <c r="AO40" s="5"/>
      <c r="AP40" s="5"/>
      <c r="AQ40" s="296" t="str">
        <f t="shared" si="15"/>
        <v/>
      </c>
      <c r="AR40" s="142" t="str">
        <f t="shared" si="12"/>
        <v/>
      </c>
      <c r="AS40" s="7" t="str">
        <f>UPPER(IF($AI40="","",IF(COUNTIF($AS$34:$AS39,$AI40)&lt;1,$AI40,"")))</f>
        <v/>
      </c>
      <c r="AT40" s="144" t="str">
        <f t="shared" si="13"/>
        <v/>
      </c>
      <c r="AU40" s="142" t="str">
        <f t="shared" si="16"/>
        <v/>
      </c>
      <c r="AV40" s="274"/>
      <c r="AW40" s="251"/>
      <c r="AX40" s="252"/>
      <c r="AY40" s="253" t="str">
        <f t="shared" si="14"/>
        <v/>
      </c>
      <c r="AZ40" s="253"/>
    </row>
    <row r="41" spans="1:52" s="140" customFormat="1" ht="13" customHeight="1">
      <c r="A41" s="144" t="str">
        <f t="shared" si="9"/>
        <v/>
      </c>
      <c r="B41" s="249" t="str">
        <f t="shared" si="10"/>
        <v/>
      </c>
      <c r="C41" s="250"/>
      <c r="D41" s="144">
        <v>7</v>
      </c>
      <c r="E41" s="144" t="str">
        <f t="shared" si="11"/>
        <v/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32"/>
      <c r="AJ41" s="17"/>
      <c r="AK41" s="32"/>
      <c r="AL41" s="5"/>
      <c r="AM41" s="5"/>
      <c r="AN41" s="5"/>
      <c r="AO41" s="5"/>
      <c r="AP41" s="5"/>
      <c r="AQ41" s="296" t="str">
        <f t="shared" si="15"/>
        <v/>
      </c>
      <c r="AR41" s="142" t="str">
        <f t="shared" si="12"/>
        <v/>
      </c>
      <c r="AS41" s="7" t="str">
        <f>UPPER(IF($AI41="","",IF(COUNTIF($AS$34:$AS40,$AI41)&lt;1,$AI41,"")))</f>
        <v/>
      </c>
      <c r="AT41" s="144" t="str">
        <f t="shared" si="13"/>
        <v/>
      </c>
      <c r="AU41" s="142" t="str">
        <f t="shared" si="16"/>
        <v/>
      </c>
      <c r="AV41" s="274"/>
      <c r="AW41" s="251"/>
      <c r="AX41" s="252"/>
      <c r="AY41" s="253" t="str">
        <f t="shared" si="14"/>
        <v/>
      </c>
      <c r="AZ41" s="253"/>
    </row>
    <row r="42" spans="1:52" s="140" customFormat="1" ht="13" customHeight="1">
      <c r="A42" s="144" t="str">
        <f t="shared" si="9"/>
        <v/>
      </c>
      <c r="B42" s="249" t="str">
        <f t="shared" si="10"/>
        <v/>
      </c>
      <c r="C42" s="250"/>
      <c r="D42" s="144">
        <v>8</v>
      </c>
      <c r="E42" s="144" t="str">
        <f t="shared" si="11"/>
        <v/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32"/>
      <c r="AJ42" s="17"/>
      <c r="AK42" s="32"/>
      <c r="AL42" s="5"/>
      <c r="AM42" s="5"/>
      <c r="AN42" s="5"/>
      <c r="AO42" s="5"/>
      <c r="AP42" s="5"/>
      <c r="AQ42" s="296" t="str">
        <f t="shared" si="15"/>
        <v/>
      </c>
      <c r="AR42" s="142" t="str">
        <f t="shared" si="12"/>
        <v/>
      </c>
      <c r="AS42" s="7" t="str">
        <f>UPPER(IF($AI42="","",IF(COUNTIF($AS$34:$AS41,$AI42)&lt;1,$AI42,"")))</f>
        <v/>
      </c>
      <c r="AT42" s="144" t="str">
        <f t="shared" si="13"/>
        <v/>
      </c>
      <c r="AU42" s="142" t="str">
        <f t="shared" si="16"/>
        <v/>
      </c>
      <c r="AV42" s="274"/>
      <c r="AW42" s="251"/>
      <c r="AX42" s="252"/>
      <c r="AY42" s="253" t="str">
        <f t="shared" si="14"/>
        <v/>
      </c>
      <c r="AZ42" s="253"/>
    </row>
    <row r="43" spans="1:52" s="140" customFormat="1" ht="13" customHeight="1">
      <c r="A43" s="144" t="str">
        <f t="shared" si="9"/>
        <v/>
      </c>
      <c r="B43" s="249" t="str">
        <f t="shared" si="10"/>
        <v/>
      </c>
      <c r="C43" s="250"/>
      <c r="D43" s="144">
        <v>9</v>
      </c>
      <c r="E43" s="144" t="str">
        <f t="shared" si="11"/>
        <v/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32"/>
      <c r="AJ43" s="17"/>
      <c r="AK43" s="32"/>
      <c r="AL43" s="5"/>
      <c r="AM43" s="5"/>
      <c r="AN43" s="5"/>
      <c r="AO43" s="5"/>
      <c r="AP43" s="5"/>
      <c r="AQ43" s="296" t="str">
        <f t="shared" si="15"/>
        <v/>
      </c>
      <c r="AR43" s="142" t="str">
        <f t="shared" si="12"/>
        <v/>
      </c>
      <c r="AS43" s="7" t="str">
        <f>UPPER(IF($AI43="","",IF(COUNTIF($AS$34:$AS42,$AI43)&lt;1,$AI43,"")))</f>
        <v/>
      </c>
      <c r="AT43" s="144" t="str">
        <f t="shared" si="13"/>
        <v/>
      </c>
      <c r="AU43" s="142" t="str">
        <f t="shared" si="16"/>
        <v/>
      </c>
      <c r="AV43" s="274"/>
      <c r="AW43" s="251"/>
      <c r="AX43" s="252"/>
      <c r="AY43" s="253" t="str">
        <f t="shared" si="14"/>
        <v/>
      </c>
      <c r="AZ43" s="253"/>
    </row>
    <row r="44" spans="1:52" s="140" customFormat="1" ht="13" customHeight="1">
      <c r="A44" s="144" t="str">
        <f t="shared" si="9"/>
        <v/>
      </c>
      <c r="B44" s="249" t="str">
        <f t="shared" si="10"/>
        <v/>
      </c>
      <c r="C44" s="250"/>
      <c r="D44" s="144">
        <v>10</v>
      </c>
      <c r="E44" s="144" t="str">
        <f t="shared" si="11"/>
        <v/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32"/>
      <c r="AJ44" s="17"/>
      <c r="AK44" s="32"/>
      <c r="AL44" s="5"/>
      <c r="AM44" s="5"/>
      <c r="AN44" s="5"/>
      <c r="AO44" s="5"/>
      <c r="AP44" s="5"/>
      <c r="AQ44" s="296" t="str">
        <f t="shared" si="15"/>
        <v/>
      </c>
      <c r="AR44" s="142" t="str">
        <f t="shared" si="12"/>
        <v/>
      </c>
      <c r="AS44" s="7" t="str">
        <f>UPPER(IF($AI44="","",IF(COUNTIF($AS$34:$AS43,$AI44)&lt;1,$AI44,"")))</f>
        <v/>
      </c>
      <c r="AT44" s="144" t="str">
        <f t="shared" si="13"/>
        <v/>
      </c>
      <c r="AU44" s="142" t="str">
        <f t="shared" si="16"/>
        <v/>
      </c>
      <c r="AV44" s="274"/>
      <c r="AW44" s="251"/>
      <c r="AX44" s="252"/>
      <c r="AY44" s="253" t="str">
        <f t="shared" si="14"/>
        <v/>
      </c>
      <c r="AZ44" s="253"/>
    </row>
    <row r="45" spans="1:52" s="140" customFormat="1" ht="13" customHeight="1">
      <c r="A45" s="144" t="str">
        <f t="shared" si="9"/>
        <v/>
      </c>
      <c r="B45" s="249" t="str">
        <f t="shared" si="10"/>
        <v/>
      </c>
      <c r="C45" s="250"/>
      <c r="D45" s="144">
        <v>11</v>
      </c>
      <c r="E45" s="144" t="str">
        <f t="shared" si="11"/>
        <v/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32"/>
      <c r="AJ45" s="17"/>
      <c r="AK45" s="32"/>
      <c r="AL45" s="5"/>
      <c r="AM45" s="5"/>
      <c r="AN45" s="5"/>
      <c r="AO45" s="5"/>
      <c r="AP45" s="5"/>
      <c r="AQ45" s="296" t="str">
        <f t="shared" si="15"/>
        <v/>
      </c>
      <c r="AR45" s="142" t="str">
        <f t="shared" si="12"/>
        <v/>
      </c>
      <c r="AS45" s="7" t="str">
        <f>UPPER(IF($AI45="","",IF(COUNTIF($AS$34:$AS44,$AI45)&lt;1,$AI45,"")))</f>
        <v/>
      </c>
      <c r="AT45" s="144" t="str">
        <f t="shared" si="13"/>
        <v/>
      </c>
      <c r="AU45" s="142" t="str">
        <f t="shared" si="16"/>
        <v/>
      </c>
      <c r="AV45" s="274"/>
      <c r="AW45" s="251"/>
      <c r="AX45" s="252"/>
      <c r="AY45" s="253" t="str">
        <f t="shared" si="14"/>
        <v/>
      </c>
      <c r="AZ45" s="253"/>
    </row>
    <row r="46" spans="1:52" s="140" customFormat="1" ht="13" customHeight="1">
      <c r="A46" s="144" t="str">
        <f t="shared" si="9"/>
        <v/>
      </c>
      <c r="B46" s="249" t="str">
        <f t="shared" si="10"/>
        <v/>
      </c>
      <c r="C46" s="250"/>
      <c r="D46" s="144">
        <v>12</v>
      </c>
      <c r="E46" s="144" t="str">
        <f t="shared" si="11"/>
        <v/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32"/>
      <c r="AJ46" s="17"/>
      <c r="AK46" s="32"/>
      <c r="AL46" s="5"/>
      <c r="AM46" s="5"/>
      <c r="AN46" s="5"/>
      <c r="AO46" s="5"/>
      <c r="AP46" s="5"/>
      <c r="AQ46" s="296" t="str">
        <f t="shared" si="15"/>
        <v/>
      </c>
      <c r="AR46" s="142" t="str">
        <f t="shared" si="12"/>
        <v/>
      </c>
      <c r="AS46" s="7" t="str">
        <f>UPPER(IF($AI46="","",IF(COUNTIF($AS$34:$AS45,$AI46)&lt;1,$AI46,"")))</f>
        <v/>
      </c>
      <c r="AT46" s="144" t="str">
        <f t="shared" si="13"/>
        <v/>
      </c>
      <c r="AU46" s="142" t="str">
        <f t="shared" si="16"/>
        <v/>
      </c>
      <c r="AV46" s="274"/>
      <c r="AW46" s="251"/>
      <c r="AX46" s="252"/>
      <c r="AY46" s="253" t="str">
        <f t="shared" si="14"/>
        <v/>
      </c>
      <c r="AZ46" s="253"/>
    </row>
    <row r="47" spans="1:52" s="140" customFormat="1" ht="13" customHeight="1">
      <c r="A47" s="144" t="str">
        <f t="shared" si="9"/>
        <v/>
      </c>
      <c r="B47" s="249" t="str">
        <f t="shared" si="10"/>
        <v/>
      </c>
      <c r="C47" s="250"/>
      <c r="D47" s="144">
        <v>13</v>
      </c>
      <c r="E47" s="144" t="str">
        <f t="shared" si="11"/>
        <v/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32"/>
      <c r="AJ47" s="17"/>
      <c r="AK47" s="32"/>
      <c r="AL47" s="5"/>
      <c r="AM47" s="5"/>
      <c r="AN47" s="5"/>
      <c r="AO47" s="5"/>
      <c r="AP47" s="5"/>
      <c r="AQ47" s="296" t="str">
        <f t="shared" si="15"/>
        <v/>
      </c>
      <c r="AR47" s="142" t="str">
        <f t="shared" si="12"/>
        <v/>
      </c>
      <c r="AS47" s="7" t="str">
        <f>UPPER(IF($AI47="","",IF(COUNTIF($AS$34:$AS46,$AI47)&lt;1,$AI47,"")))</f>
        <v/>
      </c>
      <c r="AT47" s="144" t="str">
        <f t="shared" si="13"/>
        <v/>
      </c>
      <c r="AU47" s="142" t="str">
        <f t="shared" si="16"/>
        <v/>
      </c>
      <c r="AV47" s="274"/>
      <c r="AW47" s="251"/>
      <c r="AX47" s="252"/>
      <c r="AY47" s="253" t="str">
        <f t="shared" si="14"/>
        <v/>
      </c>
      <c r="AZ47" s="253"/>
    </row>
    <row r="48" spans="1:52" s="140" customFormat="1" ht="13" customHeight="1">
      <c r="A48" s="144" t="str">
        <f t="shared" si="9"/>
        <v/>
      </c>
      <c r="B48" s="249" t="str">
        <f t="shared" si="10"/>
        <v/>
      </c>
      <c r="C48" s="250"/>
      <c r="D48" s="144">
        <v>14</v>
      </c>
      <c r="E48" s="144" t="str">
        <f t="shared" si="11"/>
        <v/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32"/>
      <c r="AJ48" s="17"/>
      <c r="AK48" s="32"/>
      <c r="AL48" s="5"/>
      <c r="AM48" s="5"/>
      <c r="AN48" s="5"/>
      <c r="AO48" s="5"/>
      <c r="AP48" s="5"/>
      <c r="AQ48" s="296" t="str">
        <f t="shared" si="15"/>
        <v/>
      </c>
      <c r="AR48" s="142" t="str">
        <f t="shared" si="12"/>
        <v/>
      </c>
      <c r="AS48" s="7" t="str">
        <f>UPPER(IF($AI48="","",IF(COUNTIF($AS$34:$AS47,$AI48)&lt;1,$AI48,"")))</f>
        <v/>
      </c>
      <c r="AT48" s="144" t="str">
        <f t="shared" si="13"/>
        <v/>
      </c>
      <c r="AU48" s="142" t="str">
        <f t="shared" si="16"/>
        <v/>
      </c>
      <c r="AV48" s="274"/>
      <c r="AW48" s="251"/>
      <c r="AX48" s="252"/>
      <c r="AY48" s="253" t="str">
        <f t="shared" si="14"/>
        <v/>
      </c>
      <c r="AZ48" s="253"/>
    </row>
    <row r="49" spans="1:52" s="140" customFormat="1" ht="13" customHeight="1">
      <c r="A49" s="144" t="str">
        <f t="shared" si="9"/>
        <v/>
      </c>
      <c r="B49" s="249" t="str">
        <f t="shared" si="10"/>
        <v/>
      </c>
      <c r="C49" s="250"/>
      <c r="D49" s="144">
        <v>15</v>
      </c>
      <c r="E49" s="144" t="str">
        <f t="shared" si="11"/>
        <v/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32"/>
      <c r="AJ49" s="17"/>
      <c r="AK49" s="32"/>
      <c r="AL49" s="5"/>
      <c r="AM49" s="5"/>
      <c r="AN49" s="5"/>
      <c r="AO49" s="5"/>
      <c r="AP49" s="5"/>
      <c r="AQ49" s="296" t="str">
        <f t="shared" si="15"/>
        <v/>
      </c>
      <c r="AR49" s="142" t="str">
        <f t="shared" si="12"/>
        <v/>
      </c>
      <c r="AS49" s="7" t="str">
        <f>UPPER(IF($AI49="","",IF(COUNTIF($AS$34:$AS48,$AI49)&lt;1,$AI49,"")))</f>
        <v/>
      </c>
      <c r="AT49" s="144" t="str">
        <f t="shared" si="13"/>
        <v/>
      </c>
      <c r="AU49" s="142" t="str">
        <f t="shared" si="16"/>
        <v/>
      </c>
      <c r="AV49" s="274"/>
      <c r="AW49" s="251"/>
      <c r="AX49" s="252"/>
      <c r="AY49" s="253" t="str">
        <f t="shared" si="14"/>
        <v/>
      </c>
      <c r="AZ49" s="253"/>
    </row>
    <row r="50" spans="1:52" s="140" customFormat="1" ht="13" customHeight="1">
      <c r="A50" s="144" t="str">
        <f t="shared" si="9"/>
        <v/>
      </c>
      <c r="B50" s="249" t="str">
        <f t="shared" si="10"/>
        <v/>
      </c>
      <c r="C50" s="250"/>
      <c r="D50" s="144">
        <v>16</v>
      </c>
      <c r="E50" s="144" t="str">
        <f t="shared" si="11"/>
        <v/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32"/>
      <c r="AJ50" s="17"/>
      <c r="AK50" s="32"/>
      <c r="AL50" s="5"/>
      <c r="AM50" s="5"/>
      <c r="AN50" s="5"/>
      <c r="AO50" s="5"/>
      <c r="AP50" s="5"/>
      <c r="AQ50" s="296" t="str">
        <f t="shared" si="15"/>
        <v/>
      </c>
      <c r="AR50" s="142" t="str">
        <f t="shared" si="12"/>
        <v/>
      </c>
      <c r="AS50" s="7" t="str">
        <f>UPPER(IF($AI50="","",IF(COUNTIF($AS$34:$AS49,$AI50)&lt;1,$AI50,"")))</f>
        <v/>
      </c>
      <c r="AT50" s="144" t="str">
        <f t="shared" si="13"/>
        <v/>
      </c>
      <c r="AU50" s="142" t="str">
        <f t="shared" si="16"/>
        <v/>
      </c>
      <c r="AV50" s="274"/>
      <c r="AW50" s="251"/>
      <c r="AX50" s="252"/>
      <c r="AY50" s="253" t="str">
        <f t="shared" si="14"/>
        <v/>
      </c>
      <c r="AZ50" s="253"/>
    </row>
    <row r="51" spans="1:52" s="140" customFormat="1" ht="13" customHeight="1">
      <c r="A51" s="144" t="str">
        <f t="shared" si="9"/>
        <v/>
      </c>
      <c r="B51" s="249" t="str">
        <f t="shared" si="10"/>
        <v/>
      </c>
      <c r="C51" s="250"/>
      <c r="D51" s="144">
        <v>17</v>
      </c>
      <c r="E51" s="144" t="str">
        <f t="shared" si="11"/>
        <v/>
      </c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32"/>
      <c r="AJ51" s="17"/>
      <c r="AK51" s="32"/>
      <c r="AL51" s="5"/>
      <c r="AM51" s="5"/>
      <c r="AN51" s="5"/>
      <c r="AO51" s="5"/>
      <c r="AP51" s="5"/>
      <c r="AQ51" s="296" t="str">
        <f t="shared" si="15"/>
        <v/>
      </c>
      <c r="AR51" s="142" t="str">
        <f t="shared" si="12"/>
        <v/>
      </c>
      <c r="AS51" s="7" t="str">
        <f>UPPER(IF($AI51="","",IF(COUNTIF($AS$34:$AS50,$AI51)&lt;1,$AI51,"")))</f>
        <v/>
      </c>
      <c r="AT51" s="144" t="str">
        <f t="shared" si="13"/>
        <v/>
      </c>
      <c r="AU51" s="142" t="str">
        <f t="shared" si="16"/>
        <v/>
      </c>
      <c r="AV51" s="274"/>
      <c r="AW51" s="251"/>
      <c r="AX51" s="252"/>
      <c r="AY51" s="253" t="str">
        <f t="shared" si="14"/>
        <v/>
      </c>
      <c r="AZ51" s="253"/>
    </row>
    <row r="52" spans="1:52" s="140" customFormat="1" ht="13" customHeight="1">
      <c r="A52" s="144" t="str">
        <f t="shared" si="9"/>
        <v/>
      </c>
      <c r="B52" s="249" t="str">
        <f t="shared" si="10"/>
        <v/>
      </c>
      <c r="C52" s="250"/>
      <c r="D52" s="144">
        <v>18</v>
      </c>
      <c r="E52" s="144" t="str">
        <f t="shared" si="11"/>
        <v/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32"/>
      <c r="AJ52" s="17"/>
      <c r="AK52" s="32"/>
      <c r="AL52" s="5"/>
      <c r="AM52" s="5"/>
      <c r="AN52" s="5"/>
      <c r="AO52" s="5"/>
      <c r="AP52" s="5"/>
      <c r="AQ52" s="296" t="str">
        <f t="shared" si="15"/>
        <v/>
      </c>
      <c r="AR52" s="142" t="str">
        <f t="shared" si="12"/>
        <v/>
      </c>
      <c r="AS52" s="7" t="str">
        <f>UPPER(IF($AI52="","",IF(COUNTIF($AS$34:$AS51,$AI52)&lt;1,$AI52,"")))</f>
        <v/>
      </c>
      <c r="AT52" s="144" t="str">
        <f t="shared" si="13"/>
        <v/>
      </c>
      <c r="AU52" s="142" t="str">
        <f t="shared" si="16"/>
        <v/>
      </c>
      <c r="AV52" s="274"/>
      <c r="AW52" s="251"/>
      <c r="AX52" s="252"/>
      <c r="AY52" s="253" t="str">
        <f t="shared" si="14"/>
        <v/>
      </c>
      <c r="AZ52" s="253"/>
    </row>
    <row r="53" spans="1:52" s="140" customFormat="1" ht="13" customHeight="1">
      <c r="A53" s="144" t="str">
        <f t="shared" si="9"/>
        <v/>
      </c>
      <c r="B53" s="249" t="str">
        <f t="shared" si="10"/>
        <v/>
      </c>
      <c r="C53" s="250"/>
      <c r="D53" s="144">
        <v>19</v>
      </c>
      <c r="E53" s="144" t="str">
        <f t="shared" si="11"/>
        <v/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32"/>
      <c r="AJ53" s="17"/>
      <c r="AK53" s="32"/>
      <c r="AL53" s="5"/>
      <c r="AM53" s="5"/>
      <c r="AN53" s="5"/>
      <c r="AO53" s="5"/>
      <c r="AP53" s="5"/>
      <c r="AQ53" s="296" t="str">
        <f t="shared" si="15"/>
        <v/>
      </c>
      <c r="AR53" s="142" t="str">
        <f t="shared" si="12"/>
        <v/>
      </c>
      <c r="AS53" s="7" t="str">
        <f>UPPER(IF($AI53="","",IF(COUNTIF($AS$34:$AS52,$AI53)&lt;1,$AI53,"")))</f>
        <v/>
      </c>
      <c r="AT53" s="144" t="str">
        <f t="shared" si="13"/>
        <v/>
      </c>
      <c r="AU53" s="142" t="str">
        <f t="shared" si="16"/>
        <v/>
      </c>
      <c r="AV53" s="274"/>
      <c r="AW53" s="251"/>
      <c r="AX53" s="252"/>
      <c r="AY53" s="253" t="str">
        <f t="shared" si="14"/>
        <v/>
      </c>
      <c r="AZ53" s="253"/>
    </row>
    <row r="54" spans="1:52" s="140" customFormat="1" ht="13" customHeight="1">
      <c r="A54" s="144" t="str">
        <f t="shared" si="9"/>
        <v/>
      </c>
      <c r="B54" s="249" t="str">
        <f t="shared" si="10"/>
        <v/>
      </c>
      <c r="C54" s="250"/>
      <c r="D54" s="144">
        <v>20</v>
      </c>
      <c r="E54" s="144" t="str">
        <f t="shared" si="11"/>
        <v/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32"/>
      <c r="AJ54" s="17"/>
      <c r="AK54" s="32"/>
      <c r="AL54" s="5"/>
      <c r="AM54" s="5"/>
      <c r="AN54" s="5"/>
      <c r="AO54" s="5"/>
      <c r="AP54" s="5"/>
      <c r="AQ54" s="296" t="str">
        <f t="shared" si="15"/>
        <v/>
      </c>
      <c r="AR54" s="142" t="str">
        <f t="shared" si="12"/>
        <v/>
      </c>
      <c r="AS54" s="7" t="str">
        <f>UPPER(IF($AI54="","",IF(COUNTIF($AS$34:$AS53,$AI54)&lt;1,$AI54,"")))</f>
        <v/>
      </c>
      <c r="AT54" s="144" t="str">
        <f t="shared" si="13"/>
        <v/>
      </c>
      <c r="AU54" s="142" t="str">
        <f t="shared" si="16"/>
        <v/>
      </c>
      <c r="AV54" s="274"/>
      <c r="AW54" s="251"/>
      <c r="AX54" s="252"/>
      <c r="AY54" s="253" t="str">
        <f t="shared" si="14"/>
        <v/>
      </c>
      <c r="AZ54" s="253"/>
    </row>
    <row r="55" spans="1:52" s="140" customFormat="1" ht="13" customHeight="1">
      <c r="A55" s="144" t="str">
        <f t="shared" si="9"/>
        <v/>
      </c>
      <c r="B55" s="249" t="str">
        <f t="shared" si="10"/>
        <v/>
      </c>
      <c r="C55" s="250"/>
      <c r="D55" s="144">
        <v>21</v>
      </c>
      <c r="E55" s="144" t="str">
        <f t="shared" si="11"/>
        <v/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32"/>
      <c r="AJ55" s="17"/>
      <c r="AK55" s="32"/>
      <c r="AL55" s="5"/>
      <c r="AM55" s="5"/>
      <c r="AN55" s="5"/>
      <c r="AO55" s="5"/>
      <c r="AP55" s="5"/>
      <c r="AQ55" s="296" t="str">
        <f t="shared" si="15"/>
        <v/>
      </c>
      <c r="AR55" s="142" t="str">
        <f t="shared" si="12"/>
        <v/>
      </c>
      <c r="AS55" s="7" t="str">
        <f>UPPER(IF($AI55="","",IF(COUNTIF($AS$34:$AS54,$AI55)&lt;1,$AI55,"")))</f>
        <v/>
      </c>
      <c r="AT55" s="144" t="str">
        <f t="shared" si="13"/>
        <v/>
      </c>
      <c r="AU55" s="142" t="str">
        <f t="shared" si="16"/>
        <v/>
      </c>
      <c r="AV55" s="274"/>
      <c r="AW55" s="251"/>
      <c r="AX55" s="252"/>
      <c r="AY55" s="253" t="str">
        <f t="shared" si="14"/>
        <v/>
      </c>
      <c r="AZ55" s="253"/>
    </row>
    <row r="56" spans="1:52" s="140" customFormat="1" ht="13" customHeight="1">
      <c r="A56" s="144" t="str">
        <f t="shared" si="9"/>
        <v/>
      </c>
      <c r="B56" s="249" t="str">
        <f t="shared" si="10"/>
        <v/>
      </c>
      <c r="C56" s="250"/>
      <c r="D56" s="144">
        <v>22</v>
      </c>
      <c r="E56" s="144" t="str">
        <f t="shared" si="11"/>
        <v/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32"/>
      <c r="AJ56" s="17"/>
      <c r="AK56" s="32"/>
      <c r="AL56" s="5"/>
      <c r="AM56" s="5"/>
      <c r="AN56" s="5"/>
      <c r="AO56" s="5"/>
      <c r="AP56" s="5"/>
      <c r="AQ56" s="296" t="str">
        <f t="shared" si="15"/>
        <v/>
      </c>
      <c r="AR56" s="142" t="str">
        <f t="shared" si="12"/>
        <v/>
      </c>
      <c r="AS56" s="7" t="str">
        <f>UPPER(IF($AI56="","",IF(COUNTIF($AS$34:$AS55,$AI56)&lt;1,$AI56,"")))</f>
        <v/>
      </c>
      <c r="AT56" s="144" t="str">
        <f t="shared" si="13"/>
        <v/>
      </c>
      <c r="AU56" s="142" t="str">
        <f t="shared" si="16"/>
        <v/>
      </c>
      <c r="AV56" s="274"/>
      <c r="AW56" s="251"/>
      <c r="AX56" s="252"/>
      <c r="AY56" s="253" t="str">
        <f t="shared" si="14"/>
        <v/>
      </c>
      <c r="AZ56" s="253"/>
    </row>
    <row r="57" spans="1:52" s="140" customFormat="1" ht="13" customHeight="1">
      <c r="A57" s="144" t="str">
        <f t="shared" si="9"/>
        <v/>
      </c>
      <c r="B57" s="249" t="str">
        <f t="shared" si="10"/>
        <v/>
      </c>
      <c r="C57" s="250"/>
      <c r="D57" s="144">
        <v>23</v>
      </c>
      <c r="E57" s="144" t="str">
        <f t="shared" si="11"/>
        <v/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32"/>
      <c r="AJ57" s="17"/>
      <c r="AK57" s="32"/>
      <c r="AL57" s="5"/>
      <c r="AM57" s="5"/>
      <c r="AN57" s="5"/>
      <c r="AO57" s="5"/>
      <c r="AP57" s="5"/>
      <c r="AQ57" s="296" t="str">
        <f t="shared" si="15"/>
        <v/>
      </c>
      <c r="AR57" s="142" t="str">
        <f t="shared" si="12"/>
        <v/>
      </c>
      <c r="AS57" s="7" t="str">
        <f>UPPER(IF($AI57="","",IF(COUNTIF($AS$34:$AS56,$AI57)&lt;1,$AI57,"")))</f>
        <v/>
      </c>
      <c r="AT57" s="144" t="str">
        <f t="shared" si="13"/>
        <v/>
      </c>
      <c r="AU57" s="142" t="str">
        <f t="shared" si="16"/>
        <v/>
      </c>
      <c r="AV57" s="274"/>
      <c r="AW57" s="251"/>
      <c r="AX57" s="252"/>
      <c r="AY57" s="253" t="str">
        <f t="shared" si="14"/>
        <v/>
      </c>
      <c r="AZ57" s="253"/>
    </row>
    <row r="58" spans="1:52" s="140" customFormat="1" ht="13" customHeight="1">
      <c r="A58" s="144" t="str">
        <f t="shared" si="9"/>
        <v/>
      </c>
      <c r="B58" s="249" t="str">
        <f t="shared" si="10"/>
        <v/>
      </c>
      <c r="C58" s="250"/>
      <c r="D58" s="144">
        <v>24</v>
      </c>
      <c r="E58" s="144" t="str">
        <f t="shared" si="11"/>
        <v/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32"/>
      <c r="AJ58" s="17"/>
      <c r="AK58" s="32"/>
      <c r="AL58" s="5"/>
      <c r="AM58" s="5"/>
      <c r="AN58" s="5"/>
      <c r="AO58" s="5"/>
      <c r="AP58" s="5"/>
      <c r="AQ58" s="296" t="str">
        <f t="shared" si="15"/>
        <v/>
      </c>
      <c r="AR58" s="142" t="str">
        <f t="shared" si="12"/>
        <v/>
      </c>
      <c r="AS58" s="7" t="str">
        <f>UPPER(IF($AI58="","",IF(COUNTIF($AS$34:$AS57,$AI58)&lt;1,$AI58,"")))</f>
        <v/>
      </c>
      <c r="AT58" s="144" t="str">
        <f t="shared" si="13"/>
        <v/>
      </c>
      <c r="AU58" s="142" t="str">
        <f t="shared" si="16"/>
        <v/>
      </c>
      <c r="AV58" s="274"/>
      <c r="AW58" s="251"/>
      <c r="AX58" s="252"/>
      <c r="AY58" s="253" t="str">
        <f t="shared" si="14"/>
        <v/>
      </c>
      <c r="AZ58" s="253"/>
    </row>
    <row r="59" spans="1:52" s="140" customFormat="1" ht="14">
      <c r="A59" s="144" t="str">
        <f t="shared" si="9"/>
        <v/>
      </c>
      <c r="B59" s="249" t="str">
        <f t="shared" si="10"/>
        <v/>
      </c>
      <c r="C59" s="250"/>
      <c r="D59" s="144">
        <v>25</v>
      </c>
      <c r="E59" s="144" t="str">
        <f t="shared" si="11"/>
        <v/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32"/>
      <c r="AJ59" s="17"/>
      <c r="AK59" s="32"/>
      <c r="AL59" s="5"/>
      <c r="AM59" s="5"/>
      <c r="AN59" s="5"/>
      <c r="AO59" s="5"/>
      <c r="AP59" s="5"/>
      <c r="AQ59" s="296" t="str">
        <f t="shared" si="15"/>
        <v/>
      </c>
      <c r="AR59" s="142" t="str">
        <f t="shared" si="12"/>
        <v/>
      </c>
      <c r="AS59" s="7" t="str">
        <f>UPPER(IF($AI59="","",IF(COUNTIF($AS$34:$AS58,$AI59)&lt;1,$AI59,"")))</f>
        <v/>
      </c>
      <c r="AT59" s="144" t="str">
        <f t="shared" si="13"/>
        <v/>
      </c>
      <c r="AU59" s="142" t="str">
        <f t="shared" si="16"/>
        <v/>
      </c>
      <c r="AV59" s="274"/>
      <c r="AW59" s="251"/>
      <c r="AX59" s="252"/>
      <c r="AY59" s="253" t="str">
        <f t="shared" si="14"/>
        <v/>
      </c>
      <c r="AZ59" s="253"/>
    </row>
    <row r="60" spans="1:52" s="140" customFormat="1" ht="14">
      <c r="A60" s="144" t="str">
        <f t="shared" si="9"/>
        <v/>
      </c>
      <c r="B60" s="249" t="str">
        <f t="shared" si="10"/>
        <v/>
      </c>
      <c r="C60" s="250"/>
      <c r="D60" s="144">
        <v>26</v>
      </c>
      <c r="E60" s="144" t="str">
        <f t="shared" si="11"/>
        <v/>
      </c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32"/>
      <c r="AJ60" s="17"/>
      <c r="AK60" s="32"/>
      <c r="AL60" s="5"/>
      <c r="AM60" s="5"/>
      <c r="AN60" s="5"/>
      <c r="AO60" s="5"/>
      <c r="AP60" s="5"/>
      <c r="AQ60" s="296" t="str">
        <f t="shared" si="15"/>
        <v/>
      </c>
      <c r="AR60" s="142" t="str">
        <f t="shared" si="12"/>
        <v/>
      </c>
      <c r="AS60" s="7" t="str">
        <f>UPPER(IF($AI60="","",IF(COUNTIF($AS$34:$AS59,$AI60)&lt;1,$AI60,"")))</f>
        <v/>
      </c>
      <c r="AT60" s="144" t="str">
        <f t="shared" si="13"/>
        <v/>
      </c>
      <c r="AU60" s="142" t="str">
        <f t="shared" si="16"/>
        <v/>
      </c>
      <c r="AV60" s="274"/>
      <c r="AW60" s="251"/>
      <c r="AX60" s="252"/>
      <c r="AY60" s="253" t="str">
        <f t="shared" si="14"/>
        <v/>
      </c>
      <c r="AZ60" s="253"/>
    </row>
    <row r="61" spans="1:52" s="140" customFormat="1" ht="13" customHeight="1">
      <c r="A61" s="144" t="str">
        <f t="shared" si="9"/>
        <v/>
      </c>
      <c r="B61" s="249" t="str">
        <f t="shared" si="10"/>
        <v/>
      </c>
      <c r="C61" s="250"/>
      <c r="D61" s="144">
        <v>27</v>
      </c>
      <c r="E61" s="144" t="str">
        <f t="shared" si="11"/>
        <v/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32"/>
      <c r="AJ61" s="17"/>
      <c r="AK61" s="32"/>
      <c r="AL61" s="5"/>
      <c r="AM61" s="5"/>
      <c r="AN61" s="5"/>
      <c r="AO61" s="5"/>
      <c r="AP61" s="5"/>
      <c r="AQ61" s="296" t="str">
        <f t="shared" si="15"/>
        <v/>
      </c>
      <c r="AR61" s="142" t="str">
        <f t="shared" si="12"/>
        <v/>
      </c>
      <c r="AS61" s="7" t="str">
        <f>UPPER(IF($AI61="","",IF(COUNTIF($AS$34:$AS60,$AI61)&lt;1,$AI61,"")))</f>
        <v/>
      </c>
      <c r="AT61" s="144" t="str">
        <f t="shared" si="13"/>
        <v/>
      </c>
      <c r="AU61" s="142" t="str">
        <f t="shared" si="16"/>
        <v/>
      </c>
      <c r="AV61" s="274"/>
      <c r="AW61" s="251"/>
      <c r="AX61" s="252"/>
      <c r="AY61" s="253" t="str">
        <f t="shared" si="14"/>
        <v/>
      </c>
      <c r="AZ61" s="253"/>
    </row>
    <row r="62" spans="1:52" s="140" customFormat="1" ht="13" customHeight="1">
      <c r="A62" s="144" t="str">
        <f t="shared" si="9"/>
        <v/>
      </c>
      <c r="B62" s="249" t="str">
        <f t="shared" si="10"/>
        <v/>
      </c>
      <c r="C62" s="250"/>
      <c r="D62" s="144">
        <v>28</v>
      </c>
      <c r="E62" s="144" t="str">
        <f t="shared" si="11"/>
        <v/>
      </c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32"/>
      <c r="AJ62" s="17"/>
      <c r="AK62" s="32"/>
      <c r="AL62" s="5"/>
      <c r="AM62" s="5"/>
      <c r="AN62" s="5"/>
      <c r="AO62" s="5"/>
      <c r="AP62" s="5"/>
      <c r="AQ62" s="296" t="str">
        <f t="shared" si="15"/>
        <v/>
      </c>
      <c r="AR62" s="142" t="str">
        <f t="shared" si="12"/>
        <v/>
      </c>
      <c r="AS62" s="7" t="str">
        <f>UPPER(IF($AI62="","",IF(COUNTIF($AS$34:$AS61,$AI62)&lt;1,$AI62,"")))</f>
        <v/>
      </c>
      <c r="AT62" s="144" t="str">
        <f t="shared" si="13"/>
        <v/>
      </c>
      <c r="AU62" s="142" t="str">
        <f t="shared" si="16"/>
        <v/>
      </c>
      <c r="AV62" s="274"/>
      <c r="AW62" s="251"/>
      <c r="AX62" s="252"/>
      <c r="AY62" s="253" t="str">
        <f t="shared" si="14"/>
        <v/>
      </c>
      <c r="AZ62" s="253"/>
    </row>
    <row r="63" spans="1:52" s="140" customFormat="1" ht="13" customHeight="1">
      <c r="A63" s="144" t="str">
        <f t="shared" si="9"/>
        <v/>
      </c>
      <c r="B63" s="249" t="str">
        <f t="shared" si="10"/>
        <v/>
      </c>
      <c r="C63" s="250"/>
      <c r="D63" s="144">
        <v>29</v>
      </c>
      <c r="E63" s="144" t="str">
        <f t="shared" si="11"/>
        <v/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32"/>
      <c r="AJ63" s="17"/>
      <c r="AK63" s="32"/>
      <c r="AL63" s="5"/>
      <c r="AM63" s="5"/>
      <c r="AN63" s="5"/>
      <c r="AO63" s="5"/>
      <c r="AP63" s="5"/>
      <c r="AQ63" s="296" t="str">
        <f t="shared" si="15"/>
        <v/>
      </c>
      <c r="AR63" s="142" t="str">
        <f t="shared" si="12"/>
        <v/>
      </c>
      <c r="AS63" s="7" t="str">
        <f>UPPER(IF($AI63="","",IF(COUNTIF($AS$34:$AS62,$AI63)&lt;1,$AI63,"")))</f>
        <v/>
      </c>
      <c r="AT63" s="144" t="str">
        <f t="shared" si="13"/>
        <v/>
      </c>
      <c r="AU63" s="142" t="str">
        <f t="shared" si="16"/>
        <v/>
      </c>
      <c r="AV63" s="274"/>
      <c r="AW63" s="251"/>
      <c r="AX63" s="252"/>
      <c r="AY63" s="253" t="str">
        <f t="shared" si="14"/>
        <v/>
      </c>
      <c r="AZ63" s="253"/>
    </row>
    <row r="64" spans="1:52" s="140" customFormat="1" ht="13" customHeight="1">
      <c r="A64" s="144" t="str">
        <f t="shared" si="9"/>
        <v/>
      </c>
      <c r="B64" s="249" t="str">
        <f t="shared" si="10"/>
        <v/>
      </c>
      <c r="C64" s="250"/>
      <c r="D64" s="144">
        <v>30</v>
      </c>
      <c r="E64" s="144" t="str">
        <f t="shared" si="11"/>
        <v/>
      </c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32"/>
      <c r="AJ64" s="17"/>
      <c r="AK64" s="32"/>
      <c r="AL64" s="5"/>
      <c r="AM64" s="5"/>
      <c r="AN64" s="5"/>
      <c r="AO64" s="5"/>
      <c r="AP64" s="5"/>
      <c r="AQ64" s="296" t="str">
        <f t="shared" si="15"/>
        <v/>
      </c>
      <c r="AR64" s="142" t="str">
        <f t="shared" si="12"/>
        <v/>
      </c>
      <c r="AS64" s="7" t="str">
        <f>UPPER(IF($AI64="","",IF(COUNTIF($AS$34:$AS63,$AI64)&lt;1,$AI64,"")))</f>
        <v/>
      </c>
      <c r="AT64" s="144" t="str">
        <f t="shared" si="13"/>
        <v/>
      </c>
      <c r="AU64" s="142" t="str">
        <f t="shared" si="16"/>
        <v/>
      </c>
      <c r="AV64" s="274"/>
      <c r="AW64" s="251"/>
      <c r="AX64" s="252"/>
      <c r="AY64" s="253" t="str">
        <f t="shared" si="14"/>
        <v/>
      </c>
      <c r="AZ64" s="253"/>
    </row>
    <row r="65" spans="1:52" s="140" customFormat="1" ht="13" customHeight="1">
      <c r="A65" s="144" t="str">
        <f t="shared" si="9"/>
        <v/>
      </c>
      <c r="B65" s="249" t="str">
        <f t="shared" si="10"/>
        <v/>
      </c>
      <c r="C65" s="250"/>
      <c r="D65" s="144">
        <v>31</v>
      </c>
      <c r="E65" s="144" t="str">
        <f t="shared" si="11"/>
        <v/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32"/>
      <c r="AJ65" s="17"/>
      <c r="AK65" s="32"/>
      <c r="AL65" s="5"/>
      <c r="AM65" s="5"/>
      <c r="AN65" s="5"/>
      <c r="AO65" s="5"/>
      <c r="AP65" s="5"/>
      <c r="AQ65" s="296" t="str">
        <f t="shared" si="15"/>
        <v/>
      </c>
      <c r="AR65" s="142" t="str">
        <f t="shared" si="12"/>
        <v/>
      </c>
      <c r="AS65" s="7" t="str">
        <f>UPPER(IF($AI65="","",IF(COUNTIF($AS$34:$AS64,$AI65)&lt;1,$AI65,"")))</f>
        <v/>
      </c>
      <c r="AT65" s="144" t="str">
        <f t="shared" si="13"/>
        <v/>
      </c>
      <c r="AU65" s="142" t="str">
        <f t="shared" si="16"/>
        <v/>
      </c>
      <c r="AV65" s="274"/>
      <c r="AW65" s="251"/>
      <c r="AX65" s="252"/>
      <c r="AY65" s="253" t="str">
        <f t="shared" si="14"/>
        <v/>
      </c>
      <c r="AZ65" s="253"/>
    </row>
    <row r="66" spans="1:52" s="140" customFormat="1" ht="13" customHeight="1">
      <c r="A66" s="144" t="str">
        <f t="shared" si="9"/>
        <v/>
      </c>
      <c r="B66" s="249" t="str">
        <f t="shared" si="10"/>
        <v/>
      </c>
      <c r="C66" s="250"/>
      <c r="D66" s="144">
        <v>32</v>
      </c>
      <c r="E66" s="144" t="str">
        <f t="shared" si="11"/>
        <v/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32"/>
      <c r="AJ66" s="17"/>
      <c r="AK66" s="32"/>
      <c r="AL66" s="5"/>
      <c r="AM66" s="5"/>
      <c r="AN66" s="5"/>
      <c r="AO66" s="5"/>
      <c r="AP66" s="5"/>
      <c r="AQ66" s="296" t="str">
        <f t="shared" si="15"/>
        <v/>
      </c>
      <c r="AR66" s="142" t="str">
        <f t="shared" si="12"/>
        <v/>
      </c>
      <c r="AS66" s="7" t="str">
        <f>UPPER(IF($AI66="","",IF(COUNTIF($AS$34:$AS65,$AI66)&lt;1,$AI66,"")))</f>
        <v/>
      </c>
      <c r="AT66" s="144" t="str">
        <f t="shared" si="13"/>
        <v/>
      </c>
      <c r="AU66" s="142" t="str">
        <f t="shared" si="16"/>
        <v/>
      </c>
      <c r="AV66" s="274"/>
      <c r="AW66" s="251"/>
      <c r="AX66" s="252"/>
      <c r="AY66" s="253" t="str">
        <f t="shared" si="14"/>
        <v/>
      </c>
      <c r="AZ66" s="253"/>
    </row>
    <row r="67" spans="1:52" s="140" customFormat="1" ht="13" customHeight="1">
      <c r="A67" s="144" t="str">
        <f t="shared" si="9"/>
        <v/>
      </c>
      <c r="B67" s="249" t="str">
        <f t="shared" si="10"/>
        <v/>
      </c>
      <c r="C67" s="250"/>
      <c r="D67" s="144">
        <v>33</v>
      </c>
      <c r="E67" s="144" t="str">
        <f t="shared" si="11"/>
        <v/>
      </c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32"/>
      <c r="AJ67" s="17"/>
      <c r="AK67" s="32"/>
      <c r="AL67" s="5"/>
      <c r="AM67" s="5"/>
      <c r="AN67" s="5"/>
      <c r="AO67" s="5"/>
      <c r="AP67" s="5"/>
      <c r="AQ67" s="296" t="str">
        <f t="shared" si="15"/>
        <v/>
      </c>
      <c r="AR67" s="142" t="str">
        <f t="shared" si="12"/>
        <v/>
      </c>
      <c r="AS67" s="7" t="str">
        <f>UPPER(IF($AI67="","",IF(COUNTIF($AS$34:$AS66,$AI67)&lt;1,$AI67,"")))</f>
        <v/>
      </c>
      <c r="AT67" s="144" t="str">
        <f t="shared" si="13"/>
        <v/>
      </c>
      <c r="AU67" s="142" t="str">
        <f t="shared" si="16"/>
        <v/>
      </c>
      <c r="AV67" s="274"/>
      <c r="AW67" s="251"/>
      <c r="AX67" s="252"/>
      <c r="AY67" s="253" t="str">
        <f t="shared" si="14"/>
        <v/>
      </c>
      <c r="AZ67" s="253"/>
    </row>
    <row r="68" spans="1:52" s="140" customFormat="1" ht="13" customHeight="1">
      <c r="A68" s="144" t="str">
        <f t="shared" si="9"/>
        <v/>
      </c>
      <c r="B68" s="249" t="str">
        <f t="shared" si="10"/>
        <v/>
      </c>
      <c r="C68" s="250"/>
      <c r="D68" s="144">
        <v>34</v>
      </c>
      <c r="E68" s="144" t="str">
        <f t="shared" si="11"/>
        <v/>
      </c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32"/>
      <c r="AJ68" s="17"/>
      <c r="AK68" s="32"/>
      <c r="AL68" s="5"/>
      <c r="AM68" s="5"/>
      <c r="AN68" s="5"/>
      <c r="AO68" s="5"/>
      <c r="AP68" s="5"/>
      <c r="AQ68" s="296" t="str">
        <f t="shared" si="15"/>
        <v/>
      </c>
      <c r="AR68" s="142" t="str">
        <f t="shared" si="12"/>
        <v/>
      </c>
      <c r="AS68" s="7" t="str">
        <f>UPPER(IF($AI68="","",IF(COUNTIF($AS$34:$AS67,$AI68)&lt;1,$AI68,"")))</f>
        <v/>
      </c>
      <c r="AT68" s="144" t="str">
        <f t="shared" si="13"/>
        <v/>
      </c>
      <c r="AU68" s="142" t="str">
        <f t="shared" si="16"/>
        <v/>
      </c>
      <c r="AV68" s="274"/>
      <c r="AW68" s="251"/>
      <c r="AX68" s="252"/>
      <c r="AY68" s="253" t="str">
        <f t="shared" si="14"/>
        <v/>
      </c>
      <c r="AZ68" s="253"/>
    </row>
    <row r="69" spans="1:52" s="140" customFormat="1" ht="13" customHeight="1">
      <c r="A69" s="144" t="str">
        <f t="shared" si="9"/>
        <v/>
      </c>
      <c r="B69" s="249" t="str">
        <f t="shared" si="10"/>
        <v/>
      </c>
      <c r="C69" s="250"/>
      <c r="D69" s="144">
        <v>35</v>
      </c>
      <c r="E69" s="144" t="str">
        <f t="shared" si="11"/>
        <v/>
      </c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32"/>
      <c r="AJ69" s="17"/>
      <c r="AK69" s="32"/>
      <c r="AL69" s="5"/>
      <c r="AM69" s="5"/>
      <c r="AN69" s="5"/>
      <c r="AO69" s="5"/>
      <c r="AP69" s="5"/>
      <c r="AQ69" s="296" t="str">
        <f t="shared" si="15"/>
        <v/>
      </c>
      <c r="AR69" s="142" t="str">
        <f t="shared" si="12"/>
        <v/>
      </c>
      <c r="AS69" s="7" t="str">
        <f>UPPER(IF($AI69="","",IF(COUNTIF($AS$34:$AS68,$AI69)&lt;1,$AI69,"")))</f>
        <v/>
      </c>
      <c r="AT69" s="144" t="str">
        <f t="shared" si="13"/>
        <v/>
      </c>
      <c r="AU69" s="142" t="str">
        <f t="shared" si="16"/>
        <v/>
      </c>
      <c r="AV69" s="274"/>
      <c r="AW69" s="251"/>
      <c r="AX69" s="252"/>
      <c r="AY69" s="253" t="str">
        <f t="shared" si="14"/>
        <v/>
      </c>
      <c r="AZ69" s="253"/>
    </row>
    <row r="70" spans="1:52" s="140" customFormat="1" ht="13" customHeight="1">
      <c r="A70" s="144" t="str">
        <f t="shared" si="9"/>
        <v/>
      </c>
      <c r="B70" s="249" t="str">
        <f t="shared" si="10"/>
        <v/>
      </c>
      <c r="C70" s="250"/>
      <c r="D70" s="144">
        <v>36</v>
      </c>
      <c r="E70" s="144" t="str">
        <f t="shared" si="11"/>
        <v/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32"/>
      <c r="AJ70" s="17"/>
      <c r="AK70" s="32"/>
      <c r="AL70" s="5"/>
      <c r="AM70" s="5"/>
      <c r="AN70" s="5"/>
      <c r="AO70" s="5"/>
      <c r="AP70" s="5"/>
      <c r="AQ70" s="296" t="str">
        <f t="shared" si="15"/>
        <v/>
      </c>
      <c r="AR70" s="142" t="str">
        <f t="shared" si="12"/>
        <v/>
      </c>
      <c r="AS70" s="7" t="str">
        <f>UPPER(IF($AI70="","",IF(COUNTIF($AS$34:$AS69,$AI70)&lt;1,$AI70,"")))</f>
        <v/>
      </c>
      <c r="AT70" s="144" t="str">
        <f t="shared" si="13"/>
        <v/>
      </c>
      <c r="AU70" s="142" t="str">
        <f t="shared" si="16"/>
        <v/>
      </c>
      <c r="AV70" s="274"/>
      <c r="AW70" s="251"/>
      <c r="AX70" s="252"/>
      <c r="AY70" s="253" t="str">
        <f t="shared" si="14"/>
        <v/>
      </c>
      <c r="AZ70" s="253"/>
    </row>
    <row r="71" spans="1:52" s="140" customFormat="1" ht="13" customHeight="1">
      <c r="A71" s="144" t="str">
        <f t="shared" si="9"/>
        <v/>
      </c>
      <c r="B71" s="249" t="str">
        <f t="shared" si="10"/>
        <v/>
      </c>
      <c r="C71" s="250"/>
      <c r="D71" s="144">
        <v>37</v>
      </c>
      <c r="E71" s="144" t="str">
        <f t="shared" si="11"/>
        <v/>
      </c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32"/>
      <c r="AJ71" s="17"/>
      <c r="AK71" s="32"/>
      <c r="AL71" s="5"/>
      <c r="AM71" s="5"/>
      <c r="AN71" s="5"/>
      <c r="AO71" s="5"/>
      <c r="AP71" s="5"/>
      <c r="AQ71" s="296" t="str">
        <f t="shared" si="15"/>
        <v/>
      </c>
      <c r="AR71" s="142" t="str">
        <f t="shared" si="12"/>
        <v/>
      </c>
      <c r="AS71" s="7" t="str">
        <f>UPPER(IF($AI71="","",IF(COUNTIF($AS$34:$AS70,$AI71)&lt;1,$AI71,"")))</f>
        <v/>
      </c>
      <c r="AT71" s="144" t="str">
        <f t="shared" si="13"/>
        <v/>
      </c>
      <c r="AU71" s="142" t="str">
        <f t="shared" si="16"/>
        <v/>
      </c>
      <c r="AV71" s="274"/>
      <c r="AW71" s="251"/>
      <c r="AX71" s="252"/>
      <c r="AY71" s="253" t="str">
        <f t="shared" si="14"/>
        <v/>
      </c>
      <c r="AZ71" s="253"/>
    </row>
    <row r="72" spans="1:52" s="140" customFormat="1" ht="13" customHeight="1">
      <c r="A72" s="144" t="str">
        <f t="shared" si="9"/>
        <v/>
      </c>
      <c r="B72" s="249" t="str">
        <f t="shared" si="10"/>
        <v/>
      </c>
      <c r="C72" s="250"/>
      <c r="D72" s="144">
        <v>38</v>
      </c>
      <c r="E72" s="144" t="str">
        <f t="shared" si="11"/>
        <v/>
      </c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32"/>
      <c r="AJ72" s="17"/>
      <c r="AK72" s="32"/>
      <c r="AL72" s="5"/>
      <c r="AM72" s="5"/>
      <c r="AN72" s="5"/>
      <c r="AO72" s="5"/>
      <c r="AP72" s="5"/>
      <c r="AQ72" s="296" t="str">
        <f t="shared" si="15"/>
        <v/>
      </c>
      <c r="AR72" s="142" t="str">
        <f t="shared" si="12"/>
        <v/>
      </c>
      <c r="AS72" s="7" t="str">
        <f>UPPER(IF($AI72="","",IF(COUNTIF($AS$34:$AS71,$AI72)&lt;1,$AI72,"")))</f>
        <v/>
      </c>
      <c r="AT72" s="144" t="str">
        <f t="shared" si="13"/>
        <v/>
      </c>
      <c r="AU72" s="142" t="str">
        <f t="shared" si="16"/>
        <v/>
      </c>
      <c r="AV72" s="274"/>
      <c r="AW72" s="251"/>
      <c r="AX72" s="252"/>
      <c r="AY72" s="253" t="str">
        <f t="shared" si="14"/>
        <v/>
      </c>
      <c r="AZ72" s="253"/>
    </row>
    <row r="73" spans="1:52" s="140" customFormat="1" ht="13" customHeight="1">
      <c r="A73" s="144" t="str">
        <f t="shared" si="9"/>
        <v/>
      </c>
      <c r="B73" s="249" t="str">
        <f t="shared" si="10"/>
        <v/>
      </c>
      <c r="C73" s="250"/>
      <c r="D73" s="144">
        <v>39</v>
      </c>
      <c r="E73" s="144" t="str">
        <f t="shared" si="11"/>
        <v/>
      </c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32"/>
      <c r="AJ73" s="17"/>
      <c r="AK73" s="32"/>
      <c r="AL73" s="5"/>
      <c r="AM73" s="5"/>
      <c r="AN73" s="5"/>
      <c r="AO73" s="5"/>
      <c r="AP73" s="5"/>
      <c r="AQ73" s="296" t="str">
        <f t="shared" si="15"/>
        <v/>
      </c>
      <c r="AR73" s="142" t="str">
        <f t="shared" si="12"/>
        <v/>
      </c>
      <c r="AS73" s="7" t="str">
        <f>UPPER(IF($AI73="","",IF(COUNTIF($AS$34:$AS72,$AI73)&lt;1,$AI73,"")))</f>
        <v/>
      </c>
      <c r="AT73" s="144" t="str">
        <f t="shared" si="13"/>
        <v/>
      </c>
      <c r="AU73" s="142" t="str">
        <f t="shared" si="16"/>
        <v/>
      </c>
      <c r="AV73" s="274"/>
      <c r="AW73" s="251"/>
      <c r="AX73" s="252"/>
      <c r="AY73" s="253" t="str">
        <f t="shared" si="14"/>
        <v/>
      </c>
      <c r="AZ73" s="253"/>
    </row>
    <row r="74" spans="1:52" s="140" customFormat="1" ht="13" customHeight="1">
      <c r="A74" s="144" t="str">
        <f t="shared" si="9"/>
        <v/>
      </c>
      <c r="B74" s="249" t="str">
        <f t="shared" si="10"/>
        <v/>
      </c>
      <c r="C74" s="250"/>
      <c r="D74" s="144">
        <v>40</v>
      </c>
      <c r="E74" s="144" t="str">
        <f t="shared" si="11"/>
        <v/>
      </c>
      <c r="F74" s="5"/>
      <c r="G74" s="300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32"/>
      <c r="AJ74" s="17"/>
      <c r="AK74" s="32"/>
      <c r="AL74" s="5"/>
      <c r="AM74" s="5"/>
      <c r="AN74" s="5"/>
      <c r="AO74" s="5"/>
      <c r="AP74" s="5"/>
      <c r="AQ74" s="296" t="str">
        <f t="shared" si="15"/>
        <v/>
      </c>
      <c r="AR74" s="142" t="str">
        <f t="shared" si="12"/>
        <v/>
      </c>
      <c r="AS74" s="7" t="str">
        <f>UPPER(IF($AI74="","",IF(COUNTIF($AS$34:$AS73,$AI74)&lt;1,$AI74,"")))</f>
        <v/>
      </c>
      <c r="AT74" s="144" t="str">
        <f t="shared" si="13"/>
        <v/>
      </c>
      <c r="AU74" s="142" t="str">
        <f t="shared" si="16"/>
        <v/>
      </c>
      <c r="AV74" s="274"/>
      <c r="AW74" s="251"/>
      <c r="AX74" s="252"/>
      <c r="AY74" s="253" t="str">
        <f t="shared" si="14"/>
        <v/>
      </c>
      <c r="AZ74" s="253"/>
    </row>
    <row r="75" spans="1:52" s="140" customFormat="1" ht="13" customHeight="1">
      <c r="A75" s="144" t="str">
        <f t="shared" si="9"/>
        <v/>
      </c>
      <c r="B75" s="249" t="str">
        <f t="shared" si="10"/>
        <v/>
      </c>
      <c r="C75" s="250"/>
      <c r="D75" s="144">
        <v>41</v>
      </c>
      <c r="E75" s="144" t="str">
        <f t="shared" si="11"/>
        <v/>
      </c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32"/>
      <c r="AJ75" s="17"/>
      <c r="AK75" s="32"/>
      <c r="AL75" s="5"/>
      <c r="AM75" s="5"/>
      <c r="AN75" s="5"/>
      <c r="AO75" s="5"/>
      <c r="AP75" s="5"/>
      <c r="AQ75" s="296" t="str">
        <f t="shared" si="15"/>
        <v/>
      </c>
      <c r="AR75" s="142" t="str">
        <f t="shared" si="12"/>
        <v/>
      </c>
      <c r="AS75" s="7" t="str">
        <f>UPPER(IF($AI75="","",IF(COUNTIF($AS$34:$AS74,$AI75)&lt;1,$AI75,"")))</f>
        <v/>
      </c>
      <c r="AT75" s="144" t="str">
        <f t="shared" si="13"/>
        <v/>
      </c>
      <c r="AU75" s="142" t="str">
        <f t="shared" si="16"/>
        <v/>
      </c>
      <c r="AV75" s="274"/>
      <c r="AW75" s="251"/>
      <c r="AX75" s="252"/>
      <c r="AY75" s="253" t="str">
        <f t="shared" si="14"/>
        <v/>
      </c>
      <c r="AZ75" s="253"/>
    </row>
    <row r="76" spans="1:52" s="140" customFormat="1" ht="13" customHeight="1">
      <c r="A76" s="144" t="str">
        <f t="shared" si="9"/>
        <v/>
      </c>
      <c r="B76" s="249" t="str">
        <f t="shared" si="10"/>
        <v/>
      </c>
      <c r="C76" s="250"/>
      <c r="D76" s="144">
        <v>42</v>
      </c>
      <c r="E76" s="144" t="str">
        <f t="shared" si="11"/>
        <v/>
      </c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32"/>
      <c r="AJ76" s="17"/>
      <c r="AK76" s="32"/>
      <c r="AL76" s="5"/>
      <c r="AM76" s="5"/>
      <c r="AN76" s="5"/>
      <c r="AO76" s="5"/>
      <c r="AP76" s="5"/>
      <c r="AQ76" s="296" t="str">
        <f t="shared" si="15"/>
        <v/>
      </c>
      <c r="AR76" s="142" t="str">
        <f t="shared" si="12"/>
        <v/>
      </c>
      <c r="AS76" s="7" t="str">
        <f>UPPER(IF($AI76="","",IF(COUNTIF($AS$34:$AS75,$AI76)&lt;1,$AI76,"")))</f>
        <v/>
      </c>
      <c r="AT76" s="144" t="str">
        <f t="shared" si="13"/>
        <v/>
      </c>
      <c r="AU76" s="142" t="str">
        <f t="shared" si="16"/>
        <v/>
      </c>
      <c r="AV76" s="274"/>
      <c r="AW76" s="251"/>
      <c r="AX76" s="252"/>
      <c r="AY76" s="253" t="str">
        <f t="shared" si="14"/>
        <v/>
      </c>
      <c r="AZ76" s="253"/>
    </row>
    <row r="77" spans="1:52" s="140" customFormat="1" ht="13" customHeight="1">
      <c r="A77" s="144" t="str">
        <f t="shared" si="9"/>
        <v/>
      </c>
      <c r="B77" s="249" t="str">
        <f t="shared" si="10"/>
        <v/>
      </c>
      <c r="C77" s="250"/>
      <c r="D77" s="144">
        <v>43</v>
      </c>
      <c r="E77" s="144" t="str">
        <f t="shared" si="11"/>
        <v/>
      </c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32"/>
      <c r="AJ77" s="17"/>
      <c r="AK77" s="32"/>
      <c r="AL77" s="5"/>
      <c r="AM77" s="5"/>
      <c r="AN77" s="5"/>
      <c r="AO77" s="5"/>
      <c r="AP77" s="5"/>
      <c r="AQ77" s="296" t="str">
        <f t="shared" si="15"/>
        <v/>
      </c>
      <c r="AR77" s="142" t="str">
        <f t="shared" si="12"/>
        <v/>
      </c>
      <c r="AS77" s="7" t="str">
        <f>UPPER(IF($AI77="","",IF(COUNTIF($AS$34:$AS76,$AI77)&lt;1,$AI77,"")))</f>
        <v/>
      </c>
      <c r="AT77" s="144" t="str">
        <f t="shared" si="13"/>
        <v/>
      </c>
      <c r="AU77" s="142" t="str">
        <f t="shared" si="16"/>
        <v/>
      </c>
      <c r="AV77" s="274"/>
      <c r="AW77" s="251"/>
      <c r="AX77" s="252"/>
      <c r="AY77" s="253" t="str">
        <f t="shared" si="14"/>
        <v/>
      </c>
      <c r="AZ77" s="253"/>
    </row>
    <row r="78" spans="1:52" s="140" customFormat="1" ht="13" customHeight="1">
      <c r="A78" s="144" t="str">
        <f t="shared" si="9"/>
        <v/>
      </c>
      <c r="B78" s="249" t="str">
        <f t="shared" si="10"/>
        <v/>
      </c>
      <c r="C78" s="250"/>
      <c r="D78" s="144">
        <v>44</v>
      </c>
      <c r="E78" s="144" t="str">
        <f t="shared" si="11"/>
        <v/>
      </c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32"/>
      <c r="AJ78" s="17"/>
      <c r="AK78" s="32"/>
      <c r="AL78" s="5"/>
      <c r="AM78" s="5"/>
      <c r="AN78" s="5"/>
      <c r="AO78" s="5"/>
      <c r="AP78" s="5"/>
      <c r="AQ78" s="296" t="str">
        <f t="shared" si="15"/>
        <v/>
      </c>
      <c r="AR78" s="142" t="str">
        <f t="shared" si="12"/>
        <v/>
      </c>
      <c r="AS78" s="7" t="str">
        <f>UPPER(IF($AI78="","",IF(COUNTIF($AS$34:$AS77,$AI78)&lt;1,$AI78,"")))</f>
        <v/>
      </c>
      <c r="AT78" s="144" t="str">
        <f t="shared" si="13"/>
        <v/>
      </c>
      <c r="AU78" s="142" t="str">
        <f t="shared" si="16"/>
        <v/>
      </c>
      <c r="AV78" s="274"/>
      <c r="AW78" s="251"/>
      <c r="AX78" s="252"/>
      <c r="AY78" s="253" t="str">
        <f t="shared" si="14"/>
        <v/>
      </c>
      <c r="AZ78" s="253"/>
    </row>
    <row r="79" spans="1:52" s="140" customFormat="1" ht="13" customHeight="1">
      <c r="A79" s="144" t="str">
        <f t="shared" si="9"/>
        <v/>
      </c>
      <c r="B79" s="249" t="str">
        <f t="shared" si="10"/>
        <v/>
      </c>
      <c r="C79" s="250"/>
      <c r="D79" s="144">
        <v>45</v>
      </c>
      <c r="E79" s="144" t="str">
        <f t="shared" si="11"/>
        <v/>
      </c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32"/>
      <c r="AJ79" s="17"/>
      <c r="AK79" s="32"/>
      <c r="AL79" s="5"/>
      <c r="AM79" s="5"/>
      <c r="AN79" s="5"/>
      <c r="AO79" s="5"/>
      <c r="AP79" s="5"/>
      <c r="AQ79" s="296" t="str">
        <f t="shared" si="15"/>
        <v/>
      </c>
      <c r="AR79" s="142" t="str">
        <f t="shared" si="12"/>
        <v/>
      </c>
      <c r="AS79" s="7" t="str">
        <f>UPPER(IF($AI79="","",IF(COUNTIF($AS$34:$AS78,$AI79)&lt;1,$AI79,"")))</f>
        <v/>
      </c>
      <c r="AT79" s="144" t="str">
        <f t="shared" si="13"/>
        <v/>
      </c>
      <c r="AU79" s="142" t="str">
        <f t="shared" si="16"/>
        <v/>
      </c>
      <c r="AV79" s="274"/>
      <c r="AW79" s="251"/>
      <c r="AX79" s="252"/>
      <c r="AY79" s="253" t="str">
        <f t="shared" si="14"/>
        <v/>
      </c>
      <c r="AZ79" s="253"/>
    </row>
    <row r="80" spans="1:52" s="140" customFormat="1" ht="13" customHeight="1">
      <c r="A80" s="144" t="str">
        <f t="shared" si="9"/>
        <v/>
      </c>
      <c r="B80" s="249" t="str">
        <f t="shared" si="10"/>
        <v/>
      </c>
      <c r="C80" s="250"/>
      <c r="D80" s="144">
        <v>46</v>
      </c>
      <c r="E80" s="144" t="str">
        <f t="shared" si="11"/>
        <v/>
      </c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32"/>
      <c r="AJ80" s="17"/>
      <c r="AK80" s="32"/>
      <c r="AL80" s="5"/>
      <c r="AM80" s="5"/>
      <c r="AN80" s="5"/>
      <c r="AO80" s="5"/>
      <c r="AP80" s="5"/>
      <c r="AQ80" s="296" t="str">
        <f t="shared" si="15"/>
        <v/>
      </c>
      <c r="AR80" s="142" t="str">
        <f t="shared" si="12"/>
        <v/>
      </c>
      <c r="AS80" s="7" t="str">
        <f>UPPER(IF($AI80="","",IF(COUNTIF($AS$34:$AS79,$AI80)&lt;1,$AI80,"")))</f>
        <v/>
      </c>
      <c r="AT80" s="144" t="str">
        <f t="shared" si="13"/>
        <v/>
      </c>
      <c r="AU80" s="142" t="str">
        <f t="shared" si="16"/>
        <v/>
      </c>
      <c r="AV80" s="274"/>
      <c r="AW80" s="251"/>
      <c r="AX80" s="252"/>
      <c r="AY80" s="253" t="str">
        <f t="shared" si="14"/>
        <v/>
      </c>
      <c r="AZ80" s="253"/>
    </row>
    <row r="81" spans="1:52" s="140" customFormat="1" ht="13" customHeight="1">
      <c r="A81" s="144" t="str">
        <f t="shared" si="9"/>
        <v/>
      </c>
      <c r="B81" s="249" t="str">
        <f t="shared" si="10"/>
        <v/>
      </c>
      <c r="C81" s="250"/>
      <c r="D81" s="144">
        <v>47</v>
      </c>
      <c r="E81" s="144" t="str">
        <f t="shared" si="11"/>
        <v/>
      </c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32"/>
      <c r="AJ81" s="17"/>
      <c r="AK81" s="32"/>
      <c r="AL81" s="5"/>
      <c r="AM81" s="5"/>
      <c r="AN81" s="5"/>
      <c r="AO81" s="5"/>
      <c r="AP81" s="5"/>
      <c r="AQ81" s="296" t="str">
        <f t="shared" si="15"/>
        <v/>
      </c>
      <c r="AR81" s="142" t="str">
        <f t="shared" si="12"/>
        <v/>
      </c>
      <c r="AS81" s="7" t="str">
        <f>UPPER(IF($AI81="","",IF(COUNTIF($AS$34:$AS80,$AI81)&lt;1,$AI81,"")))</f>
        <v/>
      </c>
      <c r="AT81" s="144" t="str">
        <f t="shared" si="13"/>
        <v/>
      </c>
      <c r="AU81" s="142" t="str">
        <f t="shared" si="16"/>
        <v/>
      </c>
      <c r="AV81" s="274"/>
      <c r="AW81" s="251"/>
      <c r="AX81" s="252"/>
      <c r="AY81" s="253" t="str">
        <f t="shared" si="14"/>
        <v/>
      </c>
      <c r="AZ81" s="253"/>
    </row>
    <row r="82" spans="1:52" s="140" customFormat="1" ht="13" customHeight="1">
      <c r="A82" s="144" t="str">
        <f t="shared" si="9"/>
        <v/>
      </c>
      <c r="B82" s="249" t="str">
        <f t="shared" si="10"/>
        <v/>
      </c>
      <c r="C82" s="250"/>
      <c r="D82" s="144">
        <v>48</v>
      </c>
      <c r="E82" s="144" t="str">
        <f t="shared" si="11"/>
        <v/>
      </c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32"/>
      <c r="AJ82" s="17"/>
      <c r="AK82" s="32"/>
      <c r="AL82" s="5"/>
      <c r="AM82" s="5"/>
      <c r="AN82" s="5"/>
      <c r="AO82" s="5"/>
      <c r="AP82" s="5"/>
      <c r="AQ82" s="296" t="str">
        <f t="shared" si="15"/>
        <v/>
      </c>
      <c r="AR82" s="142" t="str">
        <f t="shared" si="12"/>
        <v/>
      </c>
      <c r="AS82" s="7" t="str">
        <f>UPPER(IF($AI82="","",IF(COUNTIF($AS$34:$AS81,$AI82)&lt;1,$AI82,"")))</f>
        <v/>
      </c>
      <c r="AT82" s="144" t="str">
        <f t="shared" si="13"/>
        <v/>
      </c>
      <c r="AU82" s="142" t="str">
        <f t="shared" si="16"/>
        <v/>
      </c>
      <c r="AV82" s="274"/>
      <c r="AW82" s="251"/>
      <c r="AX82" s="252"/>
      <c r="AY82" s="253" t="str">
        <f t="shared" si="14"/>
        <v/>
      </c>
      <c r="AZ82" s="253"/>
    </row>
    <row r="83" spans="1:52" s="140" customFormat="1" ht="13" customHeight="1">
      <c r="A83" s="144" t="str">
        <f t="shared" si="9"/>
        <v/>
      </c>
      <c r="B83" s="249" t="str">
        <f t="shared" si="10"/>
        <v/>
      </c>
      <c r="C83" s="250"/>
      <c r="D83" s="144">
        <v>49</v>
      </c>
      <c r="E83" s="144" t="str">
        <f t="shared" si="11"/>
        <v/>
      </c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32"/>
      <c r="AJ83" s="17"/>
      <c r="AK83" s="32"/>
      <c r="AL83" s="5"/>
      <c r="AM83" s="5"/>
      <c r="AN83" s="5"/>
      <c r="AO83" s="5"/>
      <c r="AP83" s="5"/>
      <c r="AQ83" s="296" t="str">
        <f t="shared" si="15"/>
        <v/>
      </c>
      <c r="AR83" s="142" t="str">
        <f t="shared" si="12"/>
        <v/>
      </c>
      <c r="AS83" s="7" t="str">
        <f>UPPER(IF($AI83="","",IF(COUNTIF($AS$34:$AS82,$AI83)&lt;1,$AI83,"")))</f>
        <v/>
      </c>
      <c r="AT83" s="144" t="str">
        <f t="shared" si="13"/>
        <v/>
      </c>
      <c r="AU83" s="142" t="str">
        <f t="shared" si="16"/>
        <v/>
      </c>
      <c r="AV83" s="274"/>
      <c r="AW83" s="251"/>
      <c r="AX83" s="252"/>
      <c r="AY83" s="253" t="str">
        <f t="shared" si="14"/>
        <v/>
      </c>
      <c r="AZ83" s="253"/>
    </row>
    <row r="84" spans="1:52" s="140" customFormat="1" ht="13" customHeight="1">
      <c r="A84" s="144" t="str">
        <f t="shared" si="9"/>
        <v/>
      </c>
      <c r="B84" s="249" t="str">
        <f t="shared" si="10"/>
        <v/>
      </c>
      <c r="C84" s="250"/>
      <c r="D84" s="144">
        <v>50</v>
      </c>
      <c r="E84" s="144" t="str">
        <f t="shared" si="11"/>
        <v/>
      </c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32"/>
      <c r="AJ84" s="17"/>
      <c r="AK84" s="32"/>
      <c r="AL84" s="5"/>
      <c r="AM84" s="5"/>
      <c r="AN84" s="5"/>
      <c r="AO84" s="5"/>
      <c r="AP84" s="5"/>
      <c r="AQ84" s="296" t="str">
        <f t="shared" si="15"/>
        <v/>
      </c>
      <c r="AR84" s="142" t="str">
        <f t="shared" si="12"/>
        <v/>
      </c>
      <c r="AS84" s="7" t="str">
        <f>UPPER(IF($AI84="","",IF(COUNTIF($AS$34:$AS83,$AI84)&lt;1,$AI84,"")))</f>
        <v/>
      </c>
      <c r="AT84" s="144" t="str">
        <f t="shared" si="13"/>
        <v/>
      </c>
      <c r="AU84" s="142" t="str">
        <f t="shared" si="16"/>
        <v/>
      </c>
      <c r="AV84" s="274"/>
      <c r="AW84" s="251"/>
      <c r="AX84" s="252"/>
      <c r="AY84" s="253" t="str">
        <f t="shared" si="14"/>
        <v/>
      </c>
      <c r="AZ84" s="253"/>
    </row>
    <row r="85" spans="1:52" s="140" customFormat="1" ht="13" customHeight="1">
      <c r="A85" s="144" t="str">
        <f t="shared" si="9"/>
        <v/>
      </c>
      <c r="B85" s="249" t="str">
        <f t="shared" si="10"/>
        <v/>
      </c>
      <c r="C85" s="250"/>
      <c r="D85" s="144">
        <v>51</v>
      </c>
      <c r="E85" s="144" t="str">
        <f t="shared" si="11"/>
        <v/>
      </c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32"/>
      <c r="AJ85" s="17"/>
      <c r="AK85" s="32"/>
      <c r="AL85" s="5"/>
      <c r="AM85" s="5"/>
      <c r="AN85" s="5"/>
      <c r="AO85" s="5"/>
      <c r="AP85" s="5"/>
      <c r="AQ85" s="296" t="str">
        <f t="shared" si="15"/>
        <v/>
      </c>
      <c r="AR85" s="142" t="str">
        <f t="shared" si="12"/>
        <v/>
      </c>
      <c r="AS85" s="7" t="str">
        <f>UPPER(IF($AI85="","",IF(COUNTIF($AS$34:$AS84,$AI85)&lt;1,$AI85,"")))</f>
        <v/>
      </c>
      <c r="AT85" s="144" t="str">
        <f t="shared" si="13"/>
        <v/>
      </c>
      <c r="AU85" s="142" t="str">
        <f t="shared" si="16"/>
        <v/>
      </c>
      <c r="AV85" s="274"/>
      <c r="AW85" s="251"/>
      <c r="AX85" s="252"/>
      <c r="AY85" s="253" t="str">
        <f t="shared" si="14"/>
        <v/>
      </c>
      <c r="AZ85" s="253"/>
    </row>
    <row r="86" spans="1:52" s="140" customFormat="1" ht="13" customHeight="1">
      <c r="A86" s="144" t="str">
        <f t="shared" si="9"/>
        <v/>
      </c>
      <c r="B86" s="249" t="str">
        <f t="shared" si="10"/>
        <v/>
      </c>
      <c r="C86" s="250"/>
      <c r="D86" s="144">
        <v>52</v>
      </c>
      <c r="E86" s="144" t="str">
        <f t="shared" si="11"/>
        <v/>
      </c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32"/>
      <c r="AJ86" s="17"/>
      <c r="AK86" s="32"/>
      <c r="AL86" s="5"/>
      <c r="AM86" s="5"/>
      <c r="AN86" s="5"/>
      <c r="AO86" s="5"/>
      <c r="AP86" s="5"/>
      <c r="AQ86" s="296" t="str">
        <f t="shared" si="15"/>
        <v/>
      </c>
      <c r="AR86" s="142" t="str">
        <f t="shared" si="12"/>
        <v/>
      </c>
      <c r="AS86" s="7" t="str">
        <f>UPPER(IF($AI86="","",IF(COUNTIF($AS$34:$AS85,$AI86)&lt;1,$AI86,"")))</f>
        <v/>
      </c>
      <c r="AT86" s="144" t="str">
        <f t="shared" si="13"/>
        <v/>
      </c>
      <c r="AU86" s="142" t="str">
        <f t="shared" si="16"/>
        <v/>
      </c>
      <c r="AV86" s="274"/>
      <c r="AW86" s="251"/>
      <c r="AX86" s="252"/>
      <c r="AY86" s="253" t="str">
        <f t="shared" si="14"/>
        <v/>
      </c>
      <c r="AZ86" s="253"/>
    </row>
    <row r="87" spans="1:52" s="140" customFormat="1" ht="13" customHeight="1">
      <c r="A87" s="144" t="str">
        <f t="shared" si="9"/>
        <v/>
      </c>
      <c r="B87" s="249" t="str">
        <f t="shared" si="10"/>
        <v/>
      </c>
      <c r="C87" s="250"/>
      <c r="D87" s="144">
        <v>53</v>
      </c>
      <c r="E87" s="144" t="str">
        <f t="shared" si="11"/>
        <v/>
      </c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32"/>
      <c r="AJ87" s="17"/>
      <c r="AK87" s="32"/>
      <c r="AL87" s="5"/>
      <c r="AM87" s="5"/>
      <c r="AN87" s="5"/>
      <c r="AO87" s="5"/>
      <c r="AP87" s="5"/>
      <c r="AQ87" s="296" t="str">
        <f t="shared" si="15"/>
        <v/>
      </c>
      <c r="AR87" s="142" t="str">
        <f t="shared" si="12"/>
        <v/>
      </c>
      <c r="AS87" s="7" t="str">
        <f>UPPER(IF($AI87="","",IF(COUNTIF($AS$34:$AS86,$AI87)&lt;1,$AI87,"")))</f>
        <v/>
      </c>
      <c r="AT87" s="144" t="str">
        <f t="shared" si="13"/>
        <v/>
      </c>
      <c r="AU87" s="142" t="str">
        <f t="shared" si="16"/>
        <v/>
      </c>
      <c r="AV87" s="274"/>
      <c r="AW87" s="251"/>
      <c r="AX87" s="252"/>
      <c r="AY87" s="253" t="str">
        <f t="shared" si="14"/>
        <v/>
      </c>
      <c r="AZ87" s="253"/>
    </row>
    <row r="88" spans="1:52" s="140" customFormat="1" ht="13" customHeight="1">
      <c r="A88" s="144" t="str">
        <f t="shared" si="9"/>
        <v/>
      </c>
      <c r="B88" s="249" t="str">
        <f t="shared" si="10"/>
        <v/>
      </c>
      <c r="C88" s="250"/>
      <c r="D88" s="144">
        <v>54</v>
      </c>
      <c r="E88" s="144" t="str">
        <f t="shared" si="11"/>
        <v/>
      </c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32"/>
      <c r="AJ88" s="17"/>
      <c r="AK88" s="32"/>
      <c r="AL88" s="5"/>
      <c r="AM88" s="5"/>
      <c r="AN88" s="5"/>
      <c r="AO88" s="5"/>
      <c r="AP88" s="5"/>
      <c r="AQ88" s="296" t="str">
        <f t="shared" si="15"/>
        <v/>
      </c>
      <c r="AR88" s="142" t="str">
        <f t="shared" si="12"/>
        <v/>
      </c>
      <c r="AS88" s="7" t="str">
        <f>UPPER(IF($AI88="","",IF(COUNTIF($AS$34:$AS87,$AI88)&lt;1,$AI88,"")))</f>
        <v/>
      </c>
      <c r="AT88" s="144" t="str">
        <f t="shared" si="13"/>
        <v/>
      </c>
      <c r="AU88" s="142" t="str">
        <f t="shared" si="16"/>
        <v/>
      </c>
      <c r="AV88" s="274"/>
      <c r="AW88" s="251"/>
      <c r="AX88" s="252"/>
      <c r="AY88" s="253" t="str">
        <f t="shared" si="14"/>
        <v/>
      </c>
      <c r="AZ88" s="253"/>
    </row>
    <row r="89" spans="1:52" s="140" customFormat="1" ht="13" customHeight="1">
      <c r="A89" s="144" t="str">
        <f t="shared" si="9"/>
        <v/>
      </c>
      <c r="B89" s="249" t="str">
        <f t="shared" si="10"/>
        <v/>
      </c>
      <c r="C89" s="250"/>
      <c r="D89" s="144">
        <v>55</v>
      </c>
      <c r="E89" s="144" t="str">
        <f t="shared" si="11"/>
        <v/>
      </c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32"/>
      <c r="AJ89" s="17"/>
      <c r="AK89" s="32"/>
      <c r="AL89" s="5"/>
      <c r="AM89" s="5"/>
      <c r="AN89" s="5"/>
      <c r="AO89" s="5"/>
      <c r="AP89" s="5"/>
      <c r="AQ89" s="296" t="str">
        <f t="shared" si="15"/>
        <v/>
      </c>
      <c r="AR89" s="142" t="str">
        <f t="shared" si="12"/>
        <v/>
      </c>
      <c r="AS89" s="7" t="str">
        <f>UPPER(IF($AI89="","",IF(COUNTIF($AS$34:$AS88,$AI89)&lt;1,$AI89,"")))</f>
        <v/>
      </c>
      <c r="AT89" s="144" t="str">
        <f t="shared" si="13"/>
        <v/>
      </c>
      <c r="AU89" s="142" t="str">
        <f t="shared" si="16"/>
        <v/>
      </c>
      <c r="AV89" s="274"/>
      <c r="AW89" s="251"/>
      <c r="AX89" s="252"/>
      <c r="AY89" s="253" t="str">
        <f t="shared" si="14"/>
        <v/>
      </c>
      <c r="AZ89" s="253"/>
    </row>
    <row r="90" spans="1:52" s="140" customFormat="1" ht="13" customHeight="1">
      <c r="A90" s="144" t="str">
        <f t="shared" si="9"/>
        <v/>
      </c>
      <c r="B90" s="249" t="str">
        <f t="shared" si="10"/>
        <v/>
      </c>
      <c r="C90" s="250"/>
      <c r="D90" s="144">
        <v>56</v>
      </c>
      <c r="E90" s="144" t="str">
        <f t="shared" si="11"/>
        <v/>
      </c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32"/>
      <c r="AJ90" s="17"/>
      <c r="AK90" s="32"/>
      <c r="AL90" s="5"/>
      <c r="AM90" s="5"/>
      <c r="AN90" s="5"/>
      <c r="AO90" s="5"/>
      <c r="AP90" s="5"/>
      <c r="AQ90" s="296" t="str">
        <f t="shared" si="15"/>
        <v/>
      </c>
      <c r="AR90" s="142" t="str">
        <f t="shared" si="12"/>
        <v/>
      </c>
      <c r="AS90" s="7" t="str">
        <f>UPPER(IF($AI90="","",IF(COUNTIF($AS$34:$AS89,$AI90)&lt;1,$AI90,"")))</f>
        <v/>
      </c>
      <c r="AT90" s="144" t="str">
        <f t="shared" si="13"/>
        <v/>
      </c>
      <c r="AU90" s="142" t="str">
        <f t="shared" si="16"/>
        <v/>
      </c>
      <c r="AV90" s="274"/>
      <c r="AW90" s="251"/>
      <c r="AX90" s="252"/>
      <c r="AY90" s="253" t="str">
        <f t="shared" si="14"/>
        <v/>
      </c>
      <c r="AZ90" s="253"/>
    </row>
    <row r="91" spans="1:52" s="140" customFormat="1" ht="13" customHeight="1">
      <c r="A91" s="144" t="str">
        <f t="shared" si="9"/>
        <v/>
      </c>
      <c r="B91" s="249" t="str">
        <f t="shared" si="10"/>
        <v/>
      </c>
      <c r="C91" s="250"/>
      <c r="D91" s="144">
        <v>57</v>
      </c>
      <c r="E91" s="144" t="str">
        <f t="shared" si="11"/>
        <v/>
      </c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32"/>
      <c r="AJ91" s="17"/>
      <c r="AK91" s="32"/>
      <c r="AL91" s="5"/>
      <c r="AM91" s="5"/>
      <c r="AN91" s="5"/>
      <c r="AO91" s="5"/>
      <c r="AP91" s="5"/>
      <c r="AQ91" s="296" t="str">
        <f t="shared" si="15"/>
        <v/>
      </c>
      <c r="AR91" s="142" t="str">
        <f t="shared" si="12"/>
        <v/>
      </c>
      <c r="AS91" s="7" t="str">
        <f>UPPER(IF($AI91="","",IF(COUNTIF($AS$34:$AS90,$AI91)&lt;1,$AI91,"")))</f>
        <v/>
      </c>
      <c r="AT91" s="144" t="str">
        <f t="shared" si="13"/>
        <v/>
      </c>
      <c r="AU91" s="142" t="str">
        <f t="shared" si="16"/>
        <v/>
      </c>
      <c r="AV91" s="274"/>
      <c r="AW91" s="251"/>
      <c r="AX91" s="252"/>
      <c r="AY91" s="253" t="str">
        <f t="shared" si="14"/>
        <v/>
      </c>
      <c r="AZ91" s="253"/>
    </row>
    <row r="92" spans="1:52" s="140" customFormat="1" ht="13" customHeight="1">
      <c r="A92" s="144" t="str">
        <f t="shared" si="9"/>
        <v/>
      </c>
      <c r="B92" s="249" t="str">
        <f t="shared" si="10"/>
        <v/>
      </c>
      <c r="C92" s="250"/>
      <c r="D92" s="144">
        <v>58</v>
      </c>
      <c r="E92" s="144" t="str">
        <f t="shared" si="11"/>
        <v/>
      </c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32"/>
      <c r="AJ92" s="17"/>
      <c r="AK92" s="32"/>
      <c r="AL92" s="5"/>
      <c r="AM92" s="5"/>
      <c r="AN92" s="5"/>
      <c r="AO92" s="5"/>
      <c r="AP92" s="5"/>
      <c r="AQ92" s="296" t="str">
        <f t="shared" si="15"/>
        <v/>
      </c>
      <c r="AR92" s="142" t="str">
        <f t="shared" si="12"/>
        <v/>
      </c>
      <c r="AS92" s="7" t="str">
        <f>UPPER(IF($AI92="","",IF(COUNTIF($AS$34:$AS91,$AI92)&lt;1,$AI92,"")))</f>
        <v/>
      </c>
      <c r="AT92" s="144" t="str">
        <f t="shared" si="13"/>
        <v/>
      </c>
      <c r="AU92" s="142" t="str">
        <f t="shared" si="16"/>
        <v/>
      </c>
      <c r="AV92" s="274"/>
      <c r="AW92" s="251"/>
      <c r="AX92" s="252"/>
      <c r="AY92" s="253" t="str">
        <f t="shared" si="14"/>
        <v/>
      </c>
      <c r="AZ92" s="253"/>
    </row>
    <row r="93" spans="1:52" s="140" customFormat="1" ht="14">
      <c r="A93" s="144" t="str">
        <f t="shared" si="9"/>
        <v/>
      </c>
      <c r="B93" s="249" t="str">
        <f t="shared" si="10"/>
        <v/>
      </c>
      <c r="C93" s="250"/>
      <c r="D93" s="144">
        <v>59</v>
      </c>
      <c r="E93" s="144" t="str">
        <f t="shared" si="11"/>
        <v/>
      </c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32"/>
      <c r="AJ93" s="17"/>
      <c r="AK93" s="32"/>
      <c r="AL93" s="5"/>
      <c r="AM93" s="5"/>
      <c r="AN93" s="5"/>
      <c r="AO93" s="5"/>
      <c r="AP93" s="5"/>
      <c r="AQ93" s="296" t="str">
        <f t="shared" si="15"/>
        <v/>
      </c>
      <c r="AR93" s="142" t="str">
        <f t="shared" si="12"/>
        <v/>
      </c>
      <c r="AS93" s="7" t="str">
        <f>UPPER(IF($AI93="","",IF(COUNTIF($AS$34:$AS92,$AI93)&lt;1,$AI93,"")))</f>
        <v/>
      </c>
      <c r="AT93" s="144" t="str">
        <f t="shared" si="13"/>
        <v/>
      </c>
      <c r="AU93" s="142" t="str">
        <f t="shared" si="16"/>
        <v/>
      </c>
      <c r="AV93" s="274"/>
      <c r="AW93" s="251"/>
      <c r="AX93" s="252"/>
      <c r="AY93" s="253" t="str">
        <f t="shared" si="14"/>
        <v/>
      </c>
      <c r="AZ93" s="253"/>
    </row>
    <row r="94" spans="1:52" s="140" customFormat="1" ht="13" customHeight="1">
      <c r="A94" s="144" t="str">
        <f t="shared" si="9"/>
        <v/>
      </c>
      <c r="B94" s="249" t="str">
        <f t="shared" si="10"/>
        <v/>
      </c>
      <c r="C94" s="250"/>
      <c r="D94" s="144">
        <v>60</v>
      </c>
      <c r="E94" s="144" t="str">
        <f t="shared" si="11"/>
        <v/>
      </c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32"/>
      <c r="AJ94" s="17"/>
      <c r="AK94" s="32"/>
      <c r="AL94" s="5"/>
      <c r="AM94" s="5"/>
      <c r="AN94" s="5"/>
      <c r="AO94" s="5"/>
      <c r="AP94" s="5"/>
      <c r="AQ94" s="296" t="str">
        <f t="shared" si="15"/>
        <v/>
      </c>
      <c r="AR94" s="142" t="str">
        <f t="shared" si="12"/>
        <v/>
      </c>
      <c r="AS94" s="7" t="str">
        <f>UPPER(IF($AI94="","",IF(COUNTIF($AS$34:$AS93,$AI94)&lt;1,$AI94,"")))</f>
        <v/>
      </c>
      <c r="AT94" s="144" t="str">
        <f t="shared" si="13"/>
        <v/>
      </c>
      <c r="AU94" s="142" t="str">
        <f t="shared" si="16"/>
        <v/>
      </c>
      <c r="AV94" s="274"/>
      <c r="AW94" s="251"/>
      <c r="AX94" s="252"/>
      <c r="AY94" s="253" t="str">
        <f t="shared" si="14"/>
        <v/>
      </c>
      <c r="AZ94" s="253"/>
    </row>
    <row r="95" spans="1:52" s="140" customFormat="1" ht="13" customHeight="1">
      <c r="A95" s="144" t="str">
        <f t="shared" si="9"/>
        <v/>
      </c>
      <c r="B95" s="249" t="str">
        <f t="shared" si="10"/>
        <v/>
      </c>
      <c r="C95" s="250"/>
      <c r="D95" s="144">
        <v>61</v>
      </c>
      <c r="E95" s="144" t="str">
        <f t="shared" si="11"/>
        <v/>
      </c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32"/>
      <c r="AJ95" s="17"/>
      <c r="AK95" s="32"/>
      <c r="AL95" s="5"/>
      <c r="AM95" s="5"/>
      <c r="AN95" s="5"/>
      <c r="AO95" s="5"/>
      <c r="AP95" s="5"/>
      <c r="AQ95" s="296" t="str">
        <f t="shared" si="15"/>
        <v/>
      </c>
      <c r="AR95" s="142" t="str">
        <f t="shared" si="12"/>
        <v/>
      </c>
      <c r="AS95" s="7" t="str">
        <f>UPPER(IF($AI95="","",IF(COUNTIF($AS$34:$AS94,$AI95)&lt;1,$AI95,"")))</f>
        <v/>
      </c>
      <c r="AT95" s="144" t="str">
        <f t="shared" si="13"/>
        <v/>
      </c>
      <c r="AU95" s="142" t="str">
        <f t="shared" si="16"/>
        <v/>
      </c>
      <c r="AV95" s="274"/>
      <c r="AW95" s="251"/>
      <c r="AX95" s="252"/>
      <c r="AY95" s="253" t="str">
        <f t="shared" si="14"/>
        <v/>
      </c>
      <c r="AZ95" s="253"/>
    </row>
    <row r="96" spans="1:52" s="140" customFormat="1" ht="13" customHeight="1">
      <c r="A96" s="144" t="str">
        <f t="shared" si="9"/>
        <v/>
      </c>
      <c r="B96" s="249" t="str">
        <f t="shared" si="10"/>
        <v/>
      </c>
      <c r="C96" s="250"/>
      <c r="D96" s="144">
        <v>62</v>
      </c>
      <c r="E96" s="144" t="str">
        <f t="shared" si="11"/>
        <v/>
      </c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32"/>
      <c r="AJ96" s="17"/>
      <c r="AK96" s="32"/>
      <c r="AL96" s="5"/>
      <c r="AM96" s="5"/>
      <c r="AN96" s="5"/>
      <c r="AO96" s="5"/>
      <c r="AP96" s="5"/>
      <c r="AQ96" s="296" t="str">
        <f t="shared" si="15"/>
        <v/>
      </c>
      <c r="AR96" s="142" t="str">
        <f t="shared" si="12"/>
        <v/>
      </c>
      <c r="AS96" s="7" t="str">
        <f>UPPER(IF($AI96="","",IF(COUNTIF($AS$34:$AS95,$AI96)&lt;1,$AI96,"")))</f>
        <v/>
      </c>
      <c r="AT96" s="144" t="str">
        <f t="shared" si="13"/>
        <v/>
      </c>
      <c r="AU96" s="142" t="str">
        <f t="shared" si="16"/>
        <v/>
      </c>
      <c r="AV96" s="274"/>
      <c r="AW96" s="251"/>
      <c r="AX96" s="252"/>
      <c r="AY96" s="253" t="str">
        <f t="shared" si="14"/>
        <v/>
      </c>
      <c r="AZ96" s="253"/>
    </row>
    <row r="97" spans="1:52" s="140" customFormat="1" ht="13" customHeight="1">
      <c r="A97" s="144" t="str">
        <f t="shared" si="9"/>
        <v/>
      </c>
      <c r="B97" s="249" t="str">
        <f t="shared" si="10"/>
        <v/>
      </c>
      <c r="C97" s="250"/>
      <c r="D97" s="144">
        <v>63</v>
      </c>
      <c r="E97" s="144" t="str">
        <f t="shared" si="11"/>
        <v/>
      </c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32"/>
      <c r="AJ97" s="17"/>
      <c r="AK97" s="32"/>
      <c r="AL97" s="5"/>
      <c r="AM97" s="5"/>
      <c r="AN97" s="5"/>
      <c r="AO97" s="5"/>
      <c r="AP97" s="5"/>
      <c r="AQ97" s="296" t="str">
        <f t="shared" si="15"/>
        <v/>
      </c>
      <c r="AR97" s="142" t="str">
        <f t="shared" si="12"/>
        <v/>
      </c>
      <c r="AS97" s="7" t="str">
        <f>UPPER(IF($AI97="","",IF(COUNTIF($AS$34:$AS96,$AI97)&lt;1,$AI97,"")))</f>
        <v/>
      </c>
      <c r="AT97" s="144" t="str">
        <f t="shared" si="13"/>
        <v/>
      </c>
      <c r="AU97" s="142" t="str">
        <f t="shared" si="16"/>
        <v/>
      </c>
      <c r="AV97" s="274"/>
      <c r="AW97" s="251"/>
      <c r="AX97" s="252"/>
      <c r="AY97" s="253" t="str">
        <f t="shared" si="14"/>
        <v/>
      </c>
      <c r="AZ97" s="253"/>
    </row>
    <row r="98" spans="1:52" s="140" customFormat="1" ht="13" customHeight="1">
      <c r="A98" s="144" t="str">
        <f t="shared" si="9"/>
        <v/>
      </c>
      <c r="B98" s="249" t="str">
        <f t="shared" si="10"/>
        <v/>
      </c>
      <c r="C98" s="250"/>
      <c r="D98" s="144">
        <v>64</v>
      </c>
      <c r="E98" s="144" t="str">
        <f t="shared" si="11"/>
        <v/>
      </c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32"/>
      <c r="AJ98" s="17"/>
      <c r="AK98" s="32"/>
      <c r="AL98" s="5"/>
      <c r="AM98" s="5"/>
      <c r="AN98" s="5"/>
      <c r="AO98" s="5"/>
      <c r="AP98" s="5"/>
      <c r="AQ98" s="296" t="str">
        <f t="shared" si="15"/>
        <v/>
      </c>
      <c r="AR98" s="142" t="str">
        <f t="shared" si="12"/>
        <v/>
      </c>
      <c r="AS98" s="7" t="str">
        <f>UPPER(IF($AI98="","",IF(COUNTIF($AS$34:$AS97,$AI98)&lt;1,$AI98,"")))</f>
        <v/>
      </c>
      <c r="AT98" s="144" t="str">
        <f t="shared" si="13"/>
        <v/>
      </c>
      <c r="AU98" s="142" t="str">
        <f t="shared" si="16"/>
        <v/>
      </c>
      <c r="AV98" s="274"/>
      <c r="AW98" s="251"/>
      <c r="AX98" s="252"/>
      <c r="AY98" s="253" t="str">
        <f t="shared" si="14"/>
        <v/>
      </c>
      <c r="AZ98" s="253"/>
    </row>
    <row r="99" spans="1:52" s="140" customFormat="1" ht="13" customHeight="1">
      <c r="A99" s="144" t="str">
        <f t="shared" ref="A99:A162" si="17">UPPER(IF($I99="","",IF($I99&lt;$D$4,$H99&amp;"O",IF($H99="M",VLOOKUP($I99,$D$4:$F$11,2,0),IF($H99="F",VLOOKUP($I99,$D$4:$F$11,3,0))))))</f>
        <v/>
      </c>
      <c r="B99" s="249" t="str">
        <f t="shared" ref="B99:B162" si="18">IF(G99="","",IF(C99="","X",E99&amp;TEXT(C99,"000")))</f>
        <v/>
      </c>
      <c r="C99" s="250"/>
      <c r="D99" s="144">
        <v>65</v>
      </c>
      <c r="E99" s="144" t="str">
        <f t="shared" ref="E99:E162" si="19">IF(COUNTA($S99:$X99)&gt;0,$H99&amp;"O",IF(COUNTA($AA99:$AC99)&gt;0,$H99&amp;"O",IF($L99="OPEN",$H99&amp;"O",$A99)))</f>
        <v/>
      </c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32"/>
      <c r="AJ99" s="17"/>
      <c r="AK99" s="32"/>
      <c r="AL99" s="5"/>
      <c r="AM99" s="5"/>
      <c r="AN99" s="5"/>
      <c r="AO99" s="5"/>
      <c r="AP99" s="5"/>
      <c r="AQ99" s="296" t="str">
        <f t="shared" si="15"/>
        <v/>
      </c>
      <c r="AR99" s="142" t="str">
        <f t="shared" ref="AR99:AR162" si="20">IF(COUNTA(AG99:AH99)&gt;1,"只可選1項接力",IF(AS99="","",$AR$31))</f>
        <v/>
      </c>
      <c r="AS99" s="7" t="str">
        <f>UPPER(IF($AI99="","",IF(COUNTIF($AS$34:$AS98,$AI99)&lt;1,$AI99,"")))</f>
        <v/>
      </c>
      <c r="AT99" s="144" t="str">
        <f t="shared" ref="AT99:AT162" si="21">IF($AI99="","",IF(COUNTIF($AI$35:$AI$1035,$AI99)&lt;4,"每隊最少4人",IF(COUNTIF($AI$35:$AI$1035,$AI99)&gt;6,"每隊最多6人",COUNTIF($AI$35:$AI$1035,$AI99))))</f>
        <v/>
      </c>
      <c r="AU99" s="142" t="str">
        <f t="shared" si="16"/>
        <v/>
      </c>
      <c r="AV99" s="274"/>
      <c r="AW99" s="251"/>
      <c r="AX99" s="252"/>
      <c r="AY99" s="253" t="str">
        <f t="shared" ref="AY99:AY162" si="22">IF(AU99="","",IF(AX99-AU99=0,"",AX99-AU99))</f>
        <v/>
      </c>
      <c r="AZ99" s="253"/>
    </row>
    <row r="100" spans="1:52" s="140" customFormat="1" ht="13" customHeight="1">
      <c r="A100" s="144" t="str">
        <f t="shared" si="17"/>
        <v/>
      </c>
      <c r="B100" s="249" t="str">
        <f t="shared" si="18"/>
        <v/>
      </c>
      <c r="C100" s="250"/>
      <c r="D100" s="144">
        <v>66</v>
      </c>
      <c r="E100" s="144" t="str">
        <f t="shared" si="19"/>
        <v/>
      </c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32"/>
      <c r="AJ100" s="17"/>
      <c r="AK100" s="32"/>
      <c r="AL100" s="5"/>
      <c r="AM100" s="5"/>
      <c r="AN100" s="5"/>
      <c r="AO100" s="5"/>
      <c r="AP100" s="5"/>
      <c r="AQ100" s="296" t="str">
        <f t="shared" ref="AQ100:AQ163" si="23">IF($I100="","",IF(COUNTA(M100:AF100)&gt;4,"超過項目上限",IF(COUNTA(M100:AF100)=0,"請選個人項目",IF(AL100="Y",0,IF(COUNTA(AK100)=1,COUNTA(M100:AF100)*($AQ$31+$AQ$32)+$AQ$30,IF(COUNTA(AK100)=0,COUNTA(M100:AF100)*($AQ$31+$AQ$30)," 輸入錯誤"))))))</f>
        <v/>
      </c>
      <c r="AR100" s="142" t="str">
        <f t="shared" si="20"/>
        <v/>
      </c>
      <c r="AS100" s="7" t="str">
        <f>UPPER(IF($AI100="","",IF(COUNTIF($AS$34:$AS99,$AI100)&lt;1,$AI100,"")))</f>
        <v/>
      </c>
      <c r="AT100" s="144" t="str">
        <f t="shared" si="21"/>
        <v/>
      </c>
      <c r="AU100" s="142" t="str">
        <f t="shared" si="16"/>
        <v/>
      </c>
      <c r="AV100" s="274"/>
      <c r="AW100" s="251"/>
      <c r="AX100" s="252"/>
      <c r="AY100" s="253" t="str">
        <f t="shared" si="22"/>
        <v/>
      </c>
      <c r="AZ100" s="253"/>
    </row>
    <row r="101" spans="1:52" s="140" customFormat="1" ht="13" customHeight="1">
      <c r="A101" s="144" t="str">
        <f t="shared" si="17"/>
        <v/>
      </c>
      <c r="B101" s="249" t="str">
        <f t="shared" si="18"/>
        <v/>
      </c>
      <c r="C101" s="250"/>
      <c r="D101" s="144">
        <v>67</v>
      </c>
      <c r="E101" s="144" t="str">
        <f t="shared" si="19"/>
        <v/>
      </c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32"/>
      <c r="AJ101" s="17"/>
      <c r="AK101" s="32"/>
      <c r="AL101" s="5"/>
      <c r="AM101" s="5"/>
      <c r="AN101" s="5"/>
      <c r="AO101" s="5"/>
      <c r="AP101" s="5"/>
      <c r="AQ101" s="296" t="str">
        <f t="shared" si="23"/>
        <v/>
      </c>
      <c r="AR101" s="142" t="str">
        <f t="shared" si="20"/>
        <v/>
      </c>
      <c r="AS101" s="7" t="str">
        <f>UPPER(IF($AI101="","",IF(COUNTIF($AS$34:$AS100,$AI101)&lt;1,$AI101,"")))</f>
        <v/>
      </c>
      <c r="AT101" s="144" t="str">
        <f t="shared" si="21"/>
        <v/>
      </c>
      <c r="AU101" s="142" t="str">
        <f t="shared" ref="AU101:AU164" si="24">IF($E101="","",IF(ISTEXT(AQ101),"輸入有錯誤",IF($AJ101="",SUM($AQ101:$AR101)+$AW101,SUM($AQ101:$AR101)+$AW101+$AJ$34)))</f>
        <v/>
      </c>
      <c r="AV101" s="274"/>
      <c r="AW101" s="251"/>
      <c r="AX101" s="252"/>
      <c r="AY101" s="253" t="str">
        <f t="shared" si="22"/>
        <v/>
      </c>
      <c r="AZ101" s="253"/>
    </row>
    <row r="102" spans="1:52" s="140" customFormat="1" ht="13" customHeight="1">
      <c r="A102" s="144" t="str">
        <f t="shared" si="17"/>
        <v/>
      </c>
      <c r="B102" s="249" t="str">
        <f t="shared" si="18"/>
        <v/>
      </c>
      <c r="C102" s="250"/>
      <c r="D102" s="144">
        <v>68</v>
      </c>
      <c r="E102" s="144" t="str">
        <f t="shared" si="19"/>
        <v/>
      </c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32"/>
      <c r="AJ102" s="17"/>
      <c r="AK102" s="32"/>
      <c r="AL102" s="5"/>
      <c r="AM102" s="5"/>
      <c r="AN102" s="5"/>
      <c r="AO102" s="5"/>
      <c r="AP102" s="5"/>
      <c r="AQ102" s="296" t="str">
        <f t="shared" si="23"/>
        <v/>
      </c>
      <c r="AR102" s="142" t="str">
        <f t="shared" si="20"/>
        <v/>
      </c>
      <c r="AS102" s="7" t="str">
        <f>UPPER(IF($AI102="","",IF(COUNTIF($AS$34:$AS101,$AI102)&lt;1,$AI102,"")))</f>
        <v/>
      </c>
      <c r="AT102" s="144" t="str">
        <f t="shared" si="21"/>
        <v/>
      </c>
      <c r="AU102" s="142" t="str">
        <f t="shared" si="24"/>
        <v/>
      </c>
      <c r="AV102" s="274"/>
      <c r="AW102" s="251"/>
      <c r="AX102" s="252"/>
      <c r="AY102" s="253" t="str">
        <f t="shared" si="22"/>
        <v/>
      </c>
      <c r="AZ102" s="253"/>
    </row>
    <row r="103" spans="1:52" s="140" customFormat="1" ht="13" customHeight="1">
      <c r="A103" s="144" t="str">
        <f t="shared" si="17"/>
        <v/>
      </c>
      <c r="B103" s="249" t="str">
        <f t="shared" si="18"/>
        <v/>
      </c>
      <c r="C103" s="250"/>
      <c r="D103" s="144">
        <v>69</v>
      </c>
      <c r="E103" s="144" t="str">
        <f t="shared" si="19"/>
        <v/>
      </c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32"/>
      <c r="AJ103" s="17"/>
      <c r="AK103" s="32"/>
      <c r="AL103" s="5"/>
      <c r="AM103" s="5"/>
      <c r="AN103" s="5"/>
      <c r="AO103" s="5"/>
      <c r="AP103" s="5"/>
      <c r="AQ103" s="296" t="str">
        <f t="shared" si="23"/>
        <v/>
      </c>
      <c r="AR103" s="142" t="str">
        <f t="shared" si="20"/>
        <v/>
      </c>
      <c r="AS103" s="7" t="str">
        <f>UPPER(IF($AI103="","",IF(COUNTIF($AS$34:$AS102,$AI103)&lt;1,$AI103,"")))</f>
        <v/>
      </c>
      <c r="AT103" s="144" t="str">
        <f t="shared" si="21"/>
        <v/>
      </c>
      <c r="AU103" s="142" t="str">
        <f t="shared" si="24"/>
        <v/>
      </c>
      <c r="AV103" s="274"/>
      <c r="AW103" s="251"/>
      <c r="AX103" s="252"/>
      <c r="AY103" s="253" t="str">
        <f t="shared" si="22"/>
        <v/>
      </c>
      <c r="AZ103" s="253"/>
    </row>
    <row r="104" spans="1:52" s="140" customFormat="1" ht="14" customHeight="1">
      <c r="A104" s="144" t="str">
        <f t="shared" si="17"/>
        <v/>
      </c>
      <c r="B104" s="249" t="str">
        <f t="shared" si="18"/>
        <v/>
      </c>
      <c r="C104" s="250"/>
      <c r="D104" s="144">
        <v>70</v>
      </c>
      <c r="E104" s="144" t="str">
        <f t="shared" si="19"/>
        <v/>
      </c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32"/>
      <c r="AJ104" s="17"/>
      <c r="AK104" s="32"/>
      <c r="AL104" s="5"/>
      <c r="AM104" s="5"/>
      <c r="AN104" s="5"/>
      <c r="AO104" s="5"/>
      <c r="AP104" s="5"/>
      <c r="AQ104" s="296" t="str">
        <f t="shared" si="23"/>
        <v/>
      </c>
      <c r="AR104" s="142" t="str">
        <f t="shared" si="20"/>
        <v/>
      </c>
      <c r="AS104" s="7" t="str">
        <f>UPPER(IF($AI104="","",IF(COUNTIF($AS$34:$AS103,$AI104)&lt;1,$AI104,"")))</f>
        <v/>
      </c>
      <c r="AT104" s="144" t="str">
        <f t="shared" si="21"/>
        <v/>
      </c>
      <c r="AU104" s="142" t="str">
        <f t="shared" si="24"/>
        <v/>
      </c>
      <c r="AV104" s="274"/>
      <c r="AW104" s="251"/>
      <c r="AX104" s="252"/>
      <c r="AY104" s="253" t="str">
        <f t="shared" si="22"/>
        <v/>
      </c>
      <c r="AZ104" s="253"/>
    </row>
    <row r="105" spans="1:52" s="140" customFormat="1" ht="13" customHeight="1">
      <c r="A105" s="144" t="str">
        <f t="shared" si="17"/>
        <v/>
      </c>
      <c r="B105" s="249" t="str">
        <f t="shared" si="18"/>
        <v/>
      </c>
      <c r="C105" s="250"/>
      <c r="D105" s="144">
        <v>71</v>
      </c>
      <c r="E105" s="144" t="str">
        <f t="shared" si="19"/>
        <v/>
      </c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32"/>
      <c r="AJ105" s="17"/>
      <c r="AK105" s="32"/>
      <c r="AL105" s="5"/>
      <c r="AM105" s="5"/>
      <c r="AN105" s="5"/>
      <c r="AO105" s="5"/>
      <c r="AP105" s="5"/>
      <c r="AQ105" s="296" t="str">
        <f t="shared" si="23"/>
        <v/>
      </c>
      <c r="AR105" s="142" t="str">
        <f t="shared" si="20"/>
        <v/>
      </c>
      <c r="AS105" s="7" t="str">
        <f>UPPER(IF($AI105="","",IF(COUNTIF($AS$34:$AS104,$AI105)&lt;1,$AI105,"")))</f>
        <v/>
      </c>
      <c r="AT105" s="144" t="str">
        <f t="shared" si="21"/>
        <v/>
      </c>
      <c r="AU105" s="142" t="str">
        <f t="shared" si="24"/>
        <v/>
      </c>
      <c r="AV105" s="274"/>
      <c r="AW105" s="251"/>
      <c r="AX105" s="252"/>
      <c r="AY105" s="253" t="str">
        <f t="shared" si="22"/>
        <v/>
      </c>
      <c r="AZ105" s="253"/>
    </row>
    <row r="106" spans="1:52" s="140" customFormat="1" ht="13" customHeight="1">
      <c r="A106" s="144" t="str">
        <f t="shared" si="17"/>
        <v/>
      </c>
      <c r="B106" s="249" t="str">
        <f t="shared" si="18"/>
        <v/>
      </c>
      <c r="C106" s="250"/>
      <c r="D106" s="144">
        <v>72</v>
      </c>
      <c r="E106" s="144" t="str">
        <f t="shared" si="19"/>
        <v/>
      </c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32"/>
      <c r="AJ106" s="17"/>
      <c r="AK106" s="32"/>
      <c r="AL106" s="5"/>
      <c r="AM106" s="5"/>
      <c r="AN106" s="5"/>
      <c r="AO106" s="5"/>
      <c r="AP106" s="5"/>
      <c r="AQ106" s="296" t="str">
        <f t="shared" si="23"/>
        <v/>
      </c>
      <c r="AR106" s="142" t="str">
        <f t="shared" si="20"/>
        <v/>
      </c>
      <c r="AS106" s="7" t="str">
        <f>UPPER(IF($AI106="","",IF(COUNTIF($AS$34:$AS105,$AI106)&lt;1,$AI106,"")))</f>
        <v/>
      </c>
      <c r="AT106" s="144" t="str">
        <f t="shared" si="21"/>
        <v/>
      </c>
      <c r="AU106" s="142" t="str">
        <f t="shared" si="24"/>
        <v/>
      </c>
      <c r="AV106" s="274"/>
      <c r="AW106" s="251"/>
      <c r="AX106" s="252"/>
      <c r="AY106" s="253" t="str">
        <f t="shared" si="22"/>
        <v/>
      </c>
      <c r="AZ106" s="253"/>
    </row>
    <row r="107" spans="1:52" s="140" customFormat="1" ht="13" customHeight="1">
      <c r="A107" s="144" t="str">
        <f t="shared" si="17"/>
        <v/>
      </c>
      <c r="B107" s="249" t="str">
        <f t="shared" si="18"/>
        <v/>
      </c>
      <c r="C107" s="250"/>
      <c r="D107" s="144">
        <v>73</v>
      </c>
      <c r="E107" s="144" t="str">
        <f t="shared" si="19"/>
        <v/>
      </c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32"/>
      <c r="AJ107" s="17"/>
      <c r="AK107" s="32"/>
      <c r="AL107" s="5"/>
      <c r="AM107" s="5"/>
      <c r="AN107" s="5"/>
      <c r="AO107" s="5"/>
      <c r="AP107" s="5"/>
      <c r="AQ107" s="296" t="str">
        <f t="shared" si="23"/>
        <v/>
      </c>
      <c r="AR107" s="142" t="str">
        <f t="shared" si="20"/>
        <v/>
      </c>
      <c r="AS107" s="7" t="str">
        <f>UPPER(IF($AI107="","",IF(COUNTIF($AS$34:$AS106,$AI107)&lt;1,$AI107,"")))</f>
        <v/>
      </c>
      <c r="AT107" s="144" t="str">
        <f t="shared" si="21"/>
        <v/>
      </c>
      <c r="AU107" s="142" t="str">
        <f t="shared" si="24"/>
        <v/>
      </c>
      <c r="AV107" s="274"/>
      <c r="AW107" s="251"/>
      <c r="AX107" s="252"/>
      <c r="AY107" s="253" t="str">
        <f t="shared" si="22"/>
        <v/>
      </c>
      <c r="AZ107" s="253"/>
    </row>
    <row r="108" spans="1:52" s="140" customFormat="1" ht="13" customHeight="1">
      <c r="A108" s="144" t="str">
        <f t="shared" si="17"/>
        <v/>
      </c>
      <c r="B108" s="249" t="str">
        <f t="shared" si="18"/>
        <v/>
      </c>
      <c r="C108" s="250"/>
      <c r="D108" s="144">
        <v>74</v>
      </c>
      <c r="E108" s="144" t="str">
        <f t="shared" si="19"/>
        <v/>
      </c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32"/>
      <c r="AJ108" s="17"/>
      <c r="AK108" s="32"/>
      <c r="AL108" s="5"/>
      <c r="AM108" s="5"/>
      <c r="AN108" s="5"/>
      <c r="AO108" s="5"/>
      <c r="AP108" s="5"/>
      <c r="AQ108" s="296" t="str">
        <f t="shared" si="23"/>
        <v/>
      </c>
      <c r="AR108" s="142" t="str">
        <f t="shared" si="20"/>
        <v/>
      </c>
      <c r="AS108" s="7" t="str">
        <f>UPPER(IF($AI108="","",IF(COUNTIF($AS$34:$AS107,$AI108)&lt;1,$AI108,"")))</f>
        <v/>
      </c>
      <c r="AT108" s="144" t="str">
        <f t="shared" si="21"/>
        <v/>
      </c>
      <c r="AU108" s="142" t="str">
        <f t="shared" si="24"/>
        <v/>
      </c>
      <c r="AV108" s="274"/>
      <c r="AW108" s="251"/>
      <c r="AX108" s="252"/>
      <c r="AY108" s="253" t="str">
        <f t="shared" si="22"/>
        <v/>
      </c>
      <c r="AZ108" s="253"/>
    </row>
    <row r="109" spans="1:52" s="140" customFormat="1" ht="13" customHeight="1">
      <c r="A109" s="144" t="str">
        <f t="shared" si="17"/>
        <v/>
      </c>
      <c r="B109" s="249" t="str">
        <f t="shared" si="18"/>
        <v/>
      </c>
      <c r="C109" s="250"/>
      <c r="D109" s="144">
        <v>75</v>
      </c>
      <c r="E109" s="144" t="str">
        <f t="shared" si="19"/>
        <v/>
      </c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32"/>
      <c r="AJ109" s="17"/>
      <c r="AK109" s="32"/>
      <c r="AL109" s="5"/>
      <c r="AM109" s="5"/>
      <c r="AN109" s="5"/>
      <c r="AO109" s="5"/>
      <c r="AP109" s="5"/>
      <c r="AQ109" s="296" t="str">
        <f t="shared" si="23"/>
        <v/>
      </c>
      <c r="AR109" s="142" t="str">
        <f t="shared" si="20"/>
        <v/>
      </c>
      <c r="AS109" s="7" t="str">
        <f>UPPER(IF($AI109="","",IF(COUNTIF($AS$34:$AS108,$AI109)&lt;1,$AI109,"")))</f>
        <v/>
      </c>
      <c r="AT109" s="144" t="str">
        <f t="shared" si="21"/>
        <v/>
      </c>
      <c r="AU109" s="142" t="str">
        <f t="shared" si="24"/>
        <v/>
      </c>
      <c r="AV109" s="274"/>
      <c r="AW109" s="251"/>
      <c r="AX109" s="252"/>
      <c r="AY109" s="253" t="str">
        <f t="shared" si="22"/>
        <v/>
      </c>
      <c r="AZ109" s="253"/>
    </row>
    <row r="110" spans="1:52" s="140" customFormat="1" ht="13" customHeight="1">
      <c r="A110" s="144" t="str">
        <f t="shared" si="17"/>
        <v/>
      </c>
      <c r="B110" s="249" t="str">
        <f t="shared" si="18"/>
        <v/>
      </c>
      <c r="C110" s="250"/>
      <c r="D110" s="144">
        <v>76</v>
      </c>
      <c r="E110" s="144" t="str">
        <f t="shared" si="19"/>
        <v/>
      </c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32"/>
      <c r="AJ110" s="17"/>
      <c r="AK110" s="32"/>
      <c r="AL110" s="5"/>
      <c r="AM110" s="5"/>
      <c r="AN110" s="5"/>
      <c r="AO110" s="5"/>
      <c r="AP110" s="5"/>
      <c r="AQ110" s="296" t="str">
        <f t="shared" si="23"/>
        <v/>
      </c>
      <c r="AR110" s="142" t="str">
        <f t="shared" si="20"/>
        <v/>
      </c>
      <c r="AS110" s="7" t="str">
        <f>UPPER(IF($AI110="","",IF(COUNTIF($AS$34:$AS109,$AI110)&lt;1,$AI110,"")))</f>
        <v/>
      </c>
      <c r="AT110" s="144" t="str">
        <f t="shared" si="21"/>
        <v/>
      </c>
      <c r="AU110" s="142" t="str">
        <f t="shared" si="24"/>
        <v/>
      </c>
      <c r="AV110" s="274"/>
      <c r="AW110" s="251"/>
      <c r="AX110" s="252"/>
      <c r="AY110" s="253" t="str">
        <f t="shared" si="22"/>
        <v/>
      </c>
      <c r="AZ110" s="253"/>
    </row>
    <row r="111" spans="1:52" s="140" customFormat="1" ht="13" customHeight="1">
      <c r="A111" s="144" t="str">
        <f t="shared" si="17"/>
        <v/>
      </c>
      <c r="B111" s="249" t="str">
        <f t="shared" si="18"/>
        <v/>
      </c>
      <c r="C111" s="250"/>
      <c r="D111" s="144">
        <v>77</v>
      </c>
      <c r="E111" s="144" t="str">
        <f t="shared" si="19"/>
        <v/>
      </c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32"/>
      <c r="AJ111" s="17"/>
      <c r="AK111" s="32"/>
      <c r="AL111" s="5"/>
      <c r="AM111" s="5"/>
      <c r="AN111" s="5"/>
      <c r="AO111" s="5"/>
      <c r="AP111" s="5"/>
      <c r="AQ111" s="296" t="str">
        <f t="shared" si="23"/>
        <v/>
      </c>
      <c r="AR111" s="142" t="str">
        <f t="shared" si="20"/>
        <v/>
      </c>
      <c r="AS111" s="7" t="str">
        <f>UPPER(IF($AI111="","",IF(COUNTIF($AS$34:$AS110,$AI111)&lt;1,$AI111,"")))</f>
        <v/>
      </c>
      <c r="AT111" s="144" t="str">
        <f t="shared" si="21"/>
        <v/>
      </c>
      <c r="AU111" s="142" t="str">
        <f t="shared" si="24"/>
        <v/>
      </c>
      <c r="AV111" s="274"/>
      <c r="AW111" s="251"/>
      <c r="AX111" s="252"/>
      <c r="AY111" s="253" t="str">
        <f t="shared" si="22"/>
        <v/>
      </c>
      <c r="AZ111" s="253"/>
    </row>
    <row r="112" spans="1:52" s="140" customFormat="1" ht="13" customHeight="1">
      <c r="A112" s="144" t="str">
        <f t="shared" si="17"/>
        <v/>
      </c>
      <c r="B112" s="249" t="str">
        <f t="shared" si="18"/>
        <v/>
      </c>
      <c r="C112" s="250"/>
      <c r="D112" s="144">
        <v>78</v>
      </c>
      <c r="E112" s="144" t="str">
        <f t="shared" si="19"/>
        <v/>
      </c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32"/>
      <c r="AJ112" s="17"/>
      <c r="AK112" s="32"/>
      <c r="AL112" s="5"/>
      <c r="AM112" s="5"/>
      <c r="AN112" s="5"/>
      <c r="AO112" s="5"/>
      <c r="AP112" s="5"/>
      <c r="AQ112" s="296" t="str">
        <f t="shared" si="23"/>
        <v/>
      </c>
      <c r="AR112" s="142" t="str">
        <f t="shared" si="20"/>
        <v/>
      </c>
      <c r="AS112" s="7" t="str">
        <f>UPPER(IF($AI112="","",IF(COUNTIF($AS$34:$AS111,$AI112)&lt;1,$AI112,"")))</f>
        <v/>
      </c>
      <c r="AT112" s="144" t="str">
        <f t="shared" si="21"/>
        <v/>
      </c>
      <c r="AU112" s="142" t="str">
        <f t="shared" si="24"/>
        <v/>
      </c>
      <c r="AV112" s="274"/>
      <c r="AW112" s="251"/>
      <c r="AX112" s="252"/>
      <c r="AY112" s="253" t="str">
        <f t="shared" si="22"/>
        <v/>
      </c>
      <c r="AZ112" s="253"/>
    </row>
    <row r="113" spans="1:52" s="140" customFormat="1" ht="13" customHeight="1">
      <c r="A113" s="144" t="str">
        <f t="shared" si="17"/>
        <v/>
      </c>
      <c r="B113" s="249" t="str">
        <f t="shared" si="18"/>
        <v/>
      </c>
      <c r="C113" s="250"/>
      <c r="D113" s="144">
        <v>79</v>
      </c>
      <c r="E113" s="144" t="str">
        <f t="shared" si="19"/>
        <v/>
      </c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32"/>
      <c r="AJ113" s="17"/>
      <c r="AK113" s="32"/>
      <c r="AL113" s="5"/>
      <c r="AM113" s="5"/>
      <c r="AN113" s="5"/>
      <c r="AO113" s="5"/>
      <c r="AP113" s="5"/>
      <c r="AQ113" s="296" t="str">
        <f t="shared" si="23"/>
        <v/>
      </c>
      <c r="AR113" s="142" t="str">
        <f t="shared" si="20"/>
        <v/>
      </c>
      <c r="AS113" s="7" t="str">
        <f>UPPER(IF($AI113="","",IF(COUNTIF($AS$34:$AS112,$AI113)&lt;1,$AI113,"")))</f>
        <v/>
      </c>
      <c r="AT113" s="144" t="str">
        <f t="shared" si="21"/>
        <v/>
      </c>
      <c r="AU113" s="142" t="str">
        <f t="shared" si="24"/>
        <v/>
      </c>
      <c r="AV113" s="274"/>
      <c r="AW113" s="251"/>
      <c r="AX113" s="252"/>
      <c r="AY113" s="253" t="str">
        <f t="shared" si="22"/>
        <v/>
      </c>
      <c r="AZ113" s="253"/>
    </row>
    <row r="114" spans="1:52" s="140" customFormat="1" ht="13" customHeight="1">
      <c r="A114" s="144" t="str">
        <f t="shared" si="17"/>
        <v/>
      </c>
      <c r="B114" s="249" t="str">
        <f t="shared" si="18"/>
        <v/>
      </c>
      <c r="C114" s="250"/>
      <c r="D114" s="144">
        <v>80</v>
      </c>
      <c r="E114" s="144" t="str">
        <f t="shared" si="19"/>
        <v/>
      </c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32"/>
      <c r="AJ114" s="17"/>
      <c r="AK114" s="32"/>
      <c r="AL114" s="5"/>
      <c r="AM114" s="5"/>
      <c r="AN114" s="5"/>
      <c r="AO114" s="5"/>
      <c r="AP114" s="5"/>
      <c r="AQ114" s="296" t="str">
        <f t="shared" si="23"/>
        <v/>
      </c>
      <c r="AR114" s="142" t="str">
        <f t="shared" si="20"/>
        <v/>
      </c>
      <c r="AS114" s="7" t="str">
        <f>UPPER(IF($AI114="","",IF(COUNTIF($AS$34:$AS113,$AI114)&lt;1,$AI114,"")))</f>
        <v/>
      </c>
      <c r="AT114" s="144" t="str">
        <f t="shared" si="21"/>
        <v/>
      </c>
      <c r="AU114" s="142" t="str">
        <f t="shared" si="24"/>
        <v/>
      </c>
      <c r="AV114" s="274"/>
      <c r="AW114" s="251"/>
      <c r="AX114" s="252"/>
      <c r="AY114" s="253" t="str">
        <f t="shared" si="22"/>
        <v/>
      </c>
      <c r="AZ114" s="253"/>
    </row>
    <row r="115" spans="1:52" s="140" customFormat="1" ht="14">
      <c r="A115" s="144" t="str">
        <f t="shared" si="17"/>
        <v/>
      </c>
      <c r="B115" s="249" t="str">
        <f t="shared" si="18"/>
        <v/>
      </c>
      <c r="C115" s="250"/>
      <c r="D115" s="144">
        <v>81</v>
      </c>
      <c r="E115" s="144" t="str">
        <f t="shared" si="19"/>
        <v/>
      </c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32"/>
      <c r="AJ115" s="17"/>
      <c r="AK115" s="32"/>
      <c r="AL115" s="5"/>
      <c r="AM115" s="5"/>
      <c r="AN115" s="5"/>
      <c r="AO115" s="5"/>
      <c r="AP115" s="5"/>
      <c r="AQ115" s="296" t="str">
        <f t="shared" si="23"/>
        <v/>
      </c>
      <c r="AR115" s="142" t="str">
        <f t="shared" si="20"/>
        <v/>
      </c>
      <c r="AS115" s="7" t="str">
        <f>UPPER(IF($AI115="","",IF(COUNTIF($AS$34:$AS114,$AI115)&lt;1,$AI115,"")))</f>
        <v/>
      </c>
      <c r="AT115" s="144" t="str">
        <f t="shared" si="21"/>
        <v/>
      </c>
      <c r="AU115" s="142" t="str">
        <f t="shared" si="24"/>
        <v/>
      </c>
      <c r="AV115" s="274"/>
      <c r="AW115" s="251"/>
      <c r="AX115" s="252"/>
      <c r="AY115" s="253" t="str">
        <f t="shared" si="22"/>
        <v/>
      </c>
      <c r="AZ115" s="253"/>
    </row>
    <row r="116" spans="1:52" s="140" customFormat="1" ht="14">
      <c r="A116" s="144" t="str">
        <f t="shared" si="17"/>
        <v/>
      </c>
      <c r="B116" s="249" t="str">
        <f t="shared" si="18"/>
        <v/>
      </c>
      <c r="C116" s="250"/>
      <c r="D116" s="144">
        <v>82</v>
      </c>
      <c r="E116" s="144" t="str">
        <f t="shared" si="19"/>
        <v/>
      </c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32"/>
      <c r="AJ116" s="17"/>
      <c r="AK116" s="32"/>
      <c r="AL116" s="5"/>
      <c r="AM116" s="5"/>
      <c r="AN116" s="5"/>
      <c r="AO116" s="5"/>
      <c r="AP116" s="5"/>
      <c r="AQ116" s="296" t="str">
        <f t="shared" si="23"/>
        <v/>
      </c>
      <c r="AR116" s="142" t="str">
        <f t="shared" si="20"/>
        <v/>
      </c>
      <c r="AS116" s="7" t="str">
        <f>UPPER(IF($AI116="","",IF(COUNTIF($AS$34:$AS115,$AI116)&lt;1,$AI116,"")))</f>
        <v/>
      </c>
      <c r="AT116" s="144" t="str">
        <f t="shared" si="21"/>
        <v/>
      </c>
      <c r="AU116" s="142" t="str">
        <f t="shared" si="24"/>
        <v/>
      </c>
      <c r="AV116" s="274"/>
      <c r="AW116" s="251"/>
      <c r="AX116" s="252"/>
      <c r="AY116" s="253" t="str">
        <f t="shared" si="22"/>
        <v/>
      </c>
      <c r="AZ116" s="253"/>
    </row>
    <row r="117" spans="1:52" s="140" customFormat="1" ht="14">
      <c r="A117" s="144" t="str">
        <f t="shared" si="17"/>
        <v/>
      </c>
      <c r="B117" s="249" t="str">
        <f t="shared" si="18"/>
        <v/>
      </c>
      <c r="C117" s="250"/>
      <c r="D117" s="144">
        <v>83</v>
      </c>
      <c r="E117" s="144" t="str">
        <f t="shared" si="19"/>
        <v/>
      </c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32"/>
      <c r="AJ117" s="17"/>
      <c r="AK117" s="32"/>
      <c r="AL117" s="5"/>
      <c r="AM117" s="5"/>
      <c r="AN117" s="5"/>
      <c r="AO117" s="5"/>
      <c r="AP117" s="5"/>
      <c r="AQ117" s="296" t="str">
        <f t="shared" si="23"/>
        <v/>
      </c>
      <c r="AR117" s="142" t="str">
        <f t="shared" si="20"/>
        <v/>
      </c>
      <c r="AS117" s="7" t="str">
        <f>UPPER(IF($AI117="","",IF(COUNTIF($AS$34:$AS116,$AI117)&lt;1,$AI117,"")))</f>
        <v/>
      </c>
      <c r="AT117" s="144" t="str">
        <f t="shared" si="21"/>
        <v/>
      </c>
      <c r="AU117" s="142" t="str">
        <f t="shared" si="24"/>
        <v/>
      </c>
      <c r="AV117" s="274"/>
      <c r="AW117" s="251"/>
      <c r="AX117" s="252"/>
      <c r="AY117" s="253" t="str">
        <f t="shared" si="22"/>
        <v/>
      </c>
      <c r="AZ117" s="253"/>
    </row>
    <row r="118" spans="1:52" s="140" customFormat="1" ht="14">
      <c r="A118" s="144" t="str">
        <f t="shared" si="17"/>
        <v/>
      </c>
      <c r="B118" s="249" t="str">
        <f t="shared" si="18"/>
        <v/>
      </c>
      <c r="C118" s="250"/>
      <c r="D118" s="144">
        <v>84</v>
      </c>
      <c r="E118" s="144" t="str">
        <f t="shared" si="19"/>
        <v/>
      </c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32"/>
      <c r="AJ118" s="17"/>
      <c r="AK118" s="32"/>
      <c r="AL118" s="5"/>
      <c r="AM118" s="5"/>
      <c r="AN118" s="5"/>
      <c r="AO118" s="5"/>
      <c r="AP118" s="5"/>
      <c r="AQ118" s="296" t="str">
        <f t="shared" si="23"/>
        <v/>
      </c>
      <c r="AR118" s="142" t="str">
        <f t="shared" si="20"/>
        <v/>
      </c>
      <c r="AS118" s="7" t="str">
        <f>UPPER(IF($AI118="","",IF(COUNTIF($AS$34:$AS117,$AI118)&lt;1,$AI118,"")))</f>
        <v/>
      </c>
      <c r="AT118" s="144" t="str">
        <f t="shared" si="21"/>
        <v/>
      </c>
      <c r="AU118" s="142" t="str">
        <f t="shared" si="24"/>
        <v/>
      </c>
      <c r="AV118" s="274"/>
      <c r="AW118" s="251"/>
      <c r="AX118" s="252"/>
      <c r="AY118" s="253" t="str">
        <f t="shared" si="22"/>
        <v/>
      </c>
      <c r="AZ118" s="253"/>
    </row>
    <row r="119" spans="1:52" s="140" customFormat="1" ht="14">
      <c r="A119" s="144" t="str">
        <f t="shared" si="17"/>
        <v/>
      </c>
      <c r="B119" s="249" t="str">
        <f t="shared" si="18"/>
        <v/>
      </c>
      <c r="C119" s="250"/>
      <c r="D119" s="144">
        <v>85</v>
      </c>
      <c r="E119" s="144" t="str">
        <f t="shared" si="19"/>
        <v/>
      </c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32"/>
      <c r="AJ119" s="17"/>
      <c r="AK119" s="32"/>
      <c r="AL119" s="5"/>
      <c r="AM119" s="5"/>
      <c r="AN119" s="5"/>
      <c r="AO119" s="5"/>
      <c r="AP119" s="5"/>
      <c r="AQ119" s="296" t="str">
        <f t="shared" si="23"/>
        <v/>
      </c>
      <c r="AR119" s="142" t="str">
        <f t="shared" si="20"/>
        <v/>
      </c>
      <c r="AS119" s="7" t="str">
        <f>UPPER(IF($AI119="","",IF(COUNTIF($AS$34:$AS118,$AI119)&lt;1,$AI119,"")))</f>
        <v/>
      </c>
      <c r="AT119" s="144" t="str">
        <f t="shared" si="21"/>
        <v/>
      </c>
      <c r="AU119" s="142" t="str">
        <f t="shared" si="24"/>
        <v/>
      </c>
      <c r="AV119" s="274"/>
      <c r="AW119" s="251"/>
      <c r="AX119" s="252"/>
      <c r="AY119" s="253" t="str">
        <f t="shared" si="22"/>
        <v/>
      </c>
      <c r="AZ119" s="253"/>
    </row>
    <row r="120" spans="1:52" s="140" customFormat="1" ht="14">
      <c r="A120" s="144" t="str">
        <f t="shared" si="17"/>
        <v/>
      </c>
      <c r="B120" s="249" t="str">
        <f t="shared" si="18"/>
        <v/>
      </c>
      <c r="C120" s="250"/>
      <c r="D120" s="144">
        <v>86</v>
      </c>
      <c r="E120" s="144" t="str">
        <f t="shared" si="19"/>
        <v/>
      </c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32"/>
      <c r="AJ120" s="17"/>
      <c r="AK120" s="32"/>
      <c r="AL120" s="5"/>
      <c r="AM120" s="5"/>
      <c r="AN120" s="5"/>
      <c r="AO120" s="5"/>
      <c r="AP120" s="5"/>
      <c r="AQ120" s="296" t="str">
        <f t="shared" si="23"/>
        <v/>
      </c>
      <c r="AR120" s="142" t="str">
        <f t="shared" si="20"/>
        <v/>
      </c>
      <c r="AS120" s="7" t="str">
        <f>UPPER(IF($AI120="","",IF(COUNTIF($AS$34:$AS119,$AI120)&lt;1,$AI120,"")))</f>
        <v/>
      </c>
      <c r="AT120" s="144" t="str">
        <f t="shared" si="21"/>
        <v/>
      </c>
      <c r="AU120" s="142" t="str">
        <f t="shared" si="24"/>
        <v/>
      </c>
      <c r="AV120" s="274"/>
      <c r="AW120" s="251"/>
      <c r="AX120" s="252"/>
      <c r="AY120" s="253" t="str">
        <f t="shared" si="22"/>
        <v/>
      </c>
      <c r="AZ120" s="253"/>
    </row>
    <row r="121" spans="1:52" s="140" customFormat="1" ht="14">
      <c r="A121" s="144" t="str">
        <f t="shared" si="17"/>
        <v/>
      </c>
      <c r="B121" s="249" t="str">
        <f t="shared" si="18"/>
        <v/>
      </c>
      <c r="C121" s="250"/>
      <c r="D121" s="144">
        <v>87</v>
      </c>
      <c r="E121" s="144" t="str">
        <f t="shared" si="19"/>
        <v/>
      </c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32"/>
      <c r="AJ121" s="17"/>
      <c r="AK121" s="32"/>
      <c r="AL121" s="5"/>
      <c r="AM121" s="5"/>
      <c r="AN121" s="5"/>
      <c r="AO121" s="5"/>
      <c r="AP121" s="5"/>
      <c r="AQ121" s="296" t="str">
        <f t="shared" si="23"/>
        <v/>
      </c>
      <c r="AR121" s="142" t="str">
        <f t="shared" si="20"/>
        <v/>
      </c>
      <c r="AS121" s="7" t="str">
        <f>UPPER(IF($AI121="","",IF(COUNTIF($AS$34:$AS120,$AI121)&lt;1,$AI121,"")))</f>
        <v/>
      </c>
      <c r="AT121" s="144" t="str">
        <f t="shared" si="21"/>
        <v/>
      </c>
      <c r="AU121" s="142" t="str">
        <f t="shared" si="24"/>
        <v/>
      </c>
      <c r="AV121" s="274"/>
      <c r="AW121" s="251"/>
      <c r="AX121" s="252"/>
      <c r="AY121" s="253" t="str">
        <f t="shared" si="22"/>
        <v/>
      </c>
      <c r="AZ121" s="253"/>
    </row>
    <row r="122" spans="1:52" s="140" customFormat="1" ht="14">
      <c r="A122" s="144" t="str">
        <f t="shared" si="17"/>
        <v/>
      </c>
      <c r="B122" s="249" t="str">
        <f t="shared" si="18"/>
        <v/>
      </c>
      <c r="C122" s="250"/>
      <c r="D122" s="144">
        <v>88</v>
      </c>
      <c r="E122" s="144" t="str">
        <f t="shared" si="19"/>
        <v/>
      </c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32"/>
      <c r="AJ122" s="17"/>
      <c r="AK122" s="32"/>
      <c r="AL122" s="5"/>
      <c r="AM122" s="5"/>
      <c r="AN122" s="5"/>
      <c r="AO122" s="5"/>
      <c r="AP122" s="5"/>
      <c r="AQ122" s="296" t="str">
        <f t="shared" si="23"/>
        <v/>
      </c>
      <c r="AR122" s="142" t="str">
        <f t="shared" si="20"/>
        <v/>
      </c>
      <c r="AS122" s="7" t="str">
        <f>UPPER(IF($AI122="","",IF(COUNTIF($AS$34:$AS121,$AI122)&lt;1,$AI122,"")))</f>
        <v/>
      </c>
      <c r="AT122" s="144" t="str">
        <f t="shared" si="21"/>
        <v/>
      </c>
      <c r="AU122" s="142" t="str">
        <f t="shared" si="24"/>
        <v/>
      </c>
      <c r="AV122" s="274"/>
      <c r="AW122" s="251"/>
      <c r="AX122" s="252"/>
      <c r="AY122" s="253" t="str">
        <f t="shared" si="22"/>
        <v/>
      </c>
      <c r="AZ122" s="253"/>
    </row>
    <row r="123" spans="1:52" s="140" customFormat="1" ht="14">
      <c r="A123" s="144" t="str">
        <f t="shared" si="17"/>
        <v/>
      </c>
      <c r="B123" s="249" t="str">
        <f t="shared" si="18"/>
        <v/>
      </c>
      <c r="C123" s="250"/>
      <c r="D123" s="144">
        <v>89</v>
      </c>
      <c r="E123" s="144" t="str">
        <f t="shared" si="19"/>
        <v/>
      </c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32"/>
      <c r="AJ123" s="17"/>
      <c r="AK123" s="32"/>
      <c r="AL123" s="5"/>
      <c r="AM123" s="5"/>
      <c r="AN123" s="5"/>
      <c r="AO123" s="5"/>
      <c r="AP123" s="5"/>
      <c r="AQ123" s="296" t="str">
        <f t="shared" si="23"/>
        <v/>
      </c>
      <c r="AR123" s="142" t="str">
        <f t="shared" si="20"/>
        <v/>
      </c>
      <c r="AS123" s="7" t="str">
        <f>UPPER(IF($AI123="","",IF(COUNTIF($AS$34:$AS122,$AI123)&lt;1,$AI123,"")))</f>
        <v/>
      </c>
      <c r="AT123" s="144" t="str">
        <f t="shared" si="21"/>
        <v/>
      </c>
      <c r="AU123" s="142" t="str">
        <f t="shared" si="24"/>
        <v/>
      </c>
      <c r="AV123" s="274"/>
      <c r="AW123" s="251"/>
      <c r="AX123" s="252"/>
      <c r="AY123" s="253" t="str">
        <f t="shared" si="22"/>
        <v/>
      </c>
      <c r="AZ123" s="253"/>
    </row>
    <row r="124" spans="1:52" s="140" customFormat="1" ht="14">
      <c r="A124" s="144" t="str">
        <f t="shared" si="17"/>
        <v/>
      </c>
      <c r="B124" s="249" t="str">
        <f t="shared" si="18"/>
        <v/>
      </c>
      <c r="C124" s="250"/>
      <c r="D124" s="144">
        <v>90</v>
      </c>
      <c r="E124" s="144" t="str">
        <f t="shared" si="19"/>
        <v/>
      </c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32"/>
      <c r="AJ124" s="17"/>
      <c r="AK124" s="32"/>
      <c r="AL124" s="5"/>
      <c r="AM124" s="5"/>
      <c r="AN124" s="5"/>
      <c r="AO124" s="5"/>
      <c r="AP124" s="5"/>
      <c r="AQ124" s="296" t="str">
        <f t="shared" si="23"/>
        <v/>
      </c>
      <c r="AR124" s="142" t="str">
        <f t="shared" si="20"/>
        <v/>
      </c>
      <c r="AS124" s="7" t="str">
        <f>UPPER(IF($AI124="","",IF(COUNTIF($AS$34:$AS123,$AI124)&lt;1,$AI124,"")))</f>
        <v/>
      </c>
      <c r="AT124" s="144" t="str">
        <f t="shared" si="21"/>
        <v/>
      </c>
      <c r="AU124" s="142" t="str">
        <f t="shared" si="24"/>
        <v/>
      </c>
      <c r="AV124" s="274"/>
      <c r="AW124" s="251"/>
      <c r="AX124" s="252"/>
      <c r="AY124" s="253" t="str">
        <f t="shared" si="22"/>
        <v/>
      </c>
      <c r="AZ124" s="253"/>
    </row>
    <row r="125" spans="1:52" s="140" customFormat="1" ht="14">
      <c r="A125" s="144" t="str">
        <f t="shared" si="17"/>
        <v/>
      </c>
      <c r="B125" s="249" t="str">
        <f t="shared" si="18"/>
        <v/>
      </c>
      <c r="C125" s="250"/>
      <c r="D125" s="144">
        <v>91</v>
      </c>
      <c r="E125" s="144" t="str">
        <f t="shared" si="19"/>
        <v/>
      </c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32"/>
      <c r="AJ125" s="17"/>
      <c r="AK125" s="32"/>
      <c r="AL125" s="5"/>
      <c r="AM125" s="5"/>
      <c r="AN125" s="5"/>
      <c r="AO125" s="5"/>
      <c r="AP125" s="5"/>
      <c r="AQ125" s="296" t="str">
        <f t="shared" si="23"/>
        <v/>
      </c>
      <c r="AR125" s="142" t="str">
        <f t="shared" si="20"/>
        <v/>
      </c>
      <c r="AS125" s="7" t="str">
        <f>UPPER(IF($AI125="","",IF(COUNTIF($AS$34:$AS124,$AI125)&lt;1,$AI125,"")))</f>
        <v/>
      </c>
      <c r="AT125" s="144" t="str">
        <f t="shared" si="21"/>
        <v/>
      </c>
      <c r="AU125" s="142" t="str">
        <f t="shared" si="24"/>
        <v/>
      </c>
      <c r="AV125" s="274"/>
      <c r="AW125" s="251"/>
      <c r="AX125" s="252"/>
      <c r="AY125" s="253" t="str">
        <f t="shared" si="22"/>
        <v/>
      </c>
      <c r="AZ125" s="253"/>
    </row>
    <row r="126" spans="1:52" s="140" customFormat="1" ht="14">
      <c r="A126" s="144" t="str">
        <f t="shared" si="17"/>
        <v/>
      </c>
      <c r="B126" s="249" t="str">
        <f t="shared" si="18"/>
        <v/>
      </c>
      <c r="C126" s="250"/>
      <c r="D126" s="144">
        <v>92</v>
      </c>
      <c r="E126" s="144" t="str">
        <f t="shared" si="19"/>
        <v/>
      </c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32"/>
      <c r="AJ126" s="17"/>
      <c r="AK126" s="32"/>
      <c r="AL126" s="5"/>
      <c r="AM126" s="5"/>
      <c r="AN126" s="5"/>
      <c r="AO126" s="5"/>
      <c r="AP126" s="5"/>
      <c r="AQ126" s="296" t="str">
        <f t="shared" si="23"/>
        <v/>
      </c>
      <c r="AR126" s="142" t="str">
        <f t="shared" si="20"/>
        <v/>
      </c>
      <c r="AS126" s="7" t="str">
        <f>UPPER(IF($AI126="","",IF(COUNTIF($AS$34:$AS125,$AI126)&lt;1,$AI126,"")))</f>
        <v/>
      </c>
      <c r="AT126" s="144" t="str">
        <f t="shared" si="21"/>
        <v/>
      </c>
      <c r="AU126" s="142" t="str">
        <f t="shared" si="24"/>
        <v/>
      </c>
      <c r="AV126" s="274"/>
      <c r="AW126" s="251"/>
      <c r="AX126" s="252"/>
      <c r="AY126" s="253" t="str">
        <f t="shared" si="22"/>
        <v/>
      </c>
      <c r="AZ126" s="253"/>
    </row>
    <row r="127" spans="1:52" s="140" customFormat="1" ht="14">
      <c r="A127" s="144" t="str">
        <f t="shared" si="17"/>
        <v/>
      </c>
      <c r="B127" s="249" t="str">
        <f t="shared" si="18"/>
        <v/>
      </c>
      <c r="C127" s="250"/>
      <c r="D127" s="144">
        <v>93</v>
      </c>
      <c r="E127" s="144" t="str">
        <f t="shared" si="19"/>
        <v/>
      </c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32"/>
      <c r="AJ127" s="17"/>
      <c r="AK127" s="32"/>
      <c r="AL127" s="5"/>
      <c r="AM127" s="5"/>
      <c r="AN127" s="5"/>
      <c r="AO127" s="5"/>
      <c r="AP127" s="5"/>
      <c r="AQ127" s="296" t="str">
        <f t="shared" si="23"/>
        <v/>
      </c>
      <c r="AR127" s="142" t="str">
        <f t="shared" si="20"/>
        <v/>
      </c>
      <c r="AS127" s="7" t="str">
        <f>UPPER(IF($AI127="","",IF(COUNTIF($AS$34:$AS126,$AI127)&lt;1,$AI127,"")))</f>
        <v/>
      </c>
      <c r="AT127" s="144" t="str">
        <f t="shared" si="21"/>
        <v/>
      </c>
      <c r="AU127" s="142" t="str">
        <f t="shared" si="24"/>
        <v/>
      </c>
      <c r="AV127" s="274"/>
      <c r="AW127" s="251"/>
      <c r="AX127" s="252"/>
      <c r="AY127" s="253" t="str">
        <f t="shared" si="22"/>
        <v/>
      </c>
      <c r="AZ127" s="253"/>
    </row>
    <row r="128" spans="1:52" s="140" customFormat="1" ht="14">
      <c r="A128" s="144" t="str">
        <f t="shared" si="17"/>
        <v/>
      </c>
      <c r="B128" s="249" t="str">
        <f t="shared" si="18"/>
        <v/>
      </c>
      <c r="C128" s="250"/>
      <c r="D128" s="144">
        <v>94</v>
      </c>
      <c r="E128" s="144" t="str">
        <f t="shared" si="19"/>
        <v/>
      </c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32"/>
      <c r="AJ128" s="17"/>
      <c r="AK128" s="32"/>
      <c r="AL128" s="5"/>
      <c r="AM128" s="5"/>
      <c r="AN128" s="5"/>
      <c r="AO128" s="5"/>
      <c r="AP128" s="5"/>
      <c r="AQ128" s="296" t="str">
        <f t="shared" si="23"/>
        <v/>
      </c>
      <c r="AR128" s="142" t="str">
        <f t="shared" si="20"/>
        <v/>
      </c>
      <c r="AS128" s="7" t="str">
        <f>UPPER(IF($AI128="","",IF(COUNTIF($AS$34:$AS127,$AI128)&lt;1,$AI128,"")))</f>
        <v/>
      </c>
      <c r="AT128" s="144" t="str">
        <f t="shared" si="21"/>
        <v/>
      </c>
      <c r="AU128" s="142" t="str">
        <f t="shared" si="24"/>
        <v/>
      </c>
      <c r="AV128" s="274"/>
      <c r="AW128" s="251"/>
      <c r="AX128" s="252"/>
      <c r="AY128" s="253" t="str">
        <f t="shared" si="22"/>
        <v/>
      </c>
      <c r="AZ128" s="253"/>
    </row>
    <row r="129" spans="1:52" s="140" customFormat="1" ht="14">
      <c r="A129" s="144" t="str">
        <f t="shared" si="17"/>
        <v/>
      </c>
      <c r="B129" s="249" t="str">
        <f t="shared" si="18"/>
        <v/>
      </c>
      <c r="C129" s="250"/>
      <c r="D129" s="144">
        <v>95</v>
      </c>
      <c r="E129" s="144" t="str">
        <f t="shared" si="19"/>
        <v/>
      </c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32"/>
      <c r="AJ129" s="17"/>
      <c r="AK129" s="32"/>
      <c r="AL129" s="5"/>
      <c r="AM129" s="5"/>
      <c r="AN129" s="5"/>
      <c r="AO129" s="5"/>
      <c r="AP129" s="5"/>
      <c r="AQ129" s="296" t="str">
        <f t="shared" si="23"/>
        <v/>
      </c>
      <c r="AR129" s="142" t="str">
        <f t="shared" si="20"/>
        <v/>
      </c>
      <c r="AS129" s="7" t="str">
        <f>UPPER(IF($AI129="","",IF(COUNTIF($AS$34:$AS128,$AI129)&lt;1,$AI129,"")))</f>
        <v/>
      </c>
      <c r="AT129" s="144" t="str">
        <f t="shared" si="21"/>
        <v/>
      </c>
      <c r="AU129" s="142" t="str">
        <f t="shared" si="24"/>
        <v/>
      </c>
      <c r="AV129" s="274"/>
      <c r="AW129" s="251"/>
      <c r="AX129" s="252"/>
      <c r="AY129" s="253" t="str">
        <f t="shared" si="22"/>
        <v/>
      </c>
      <c r="AZ129" s="253"/>
    </row>
    <row r="130" spans="1:52" s="140" customFormat="1" ht="14">
      <c r="A130" s="144" t="str">
        <f t="shared" si="17"/>
        <v/>
      </c>
      <c r="B130" s="249" t="str">
        <f t="shared" si="18"/>
        <v/>
      </c>
      <c r="C130" s="250"/>
      <c r="D130" s="144">
        <v>96</v>
      </c>
      <c r="E130" s="144" t="str">
        <f t="shared" si="19"/>
        <v/>
      </c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32"/>
      <c r="AJ130" s="17"/>
      <c r="AK130" s="32"/>
      <c r="AL130" s="5"/>
      <c r="AM130" s="5"/>
      <c r="AN130" s="5"/>
      <c r="AO130" s="5"/>
      <c r="AP130" s="5"/>
      <c r="AQ130" s="296" t="str">
        <f t="shared" si="23"/>
        <v/>
      </c>
      <c r="AR130" s="142" t="str">
        <f t="shared" si="20"/>
        <v/>
      </c>
      <c r="AS130" s="7" t="str">
        <f>UPPER(IF($AI130="","",IF(COUNTIF($AS$34:$AS129,$AI130)&lt;1,$AI130,"")))</f>
        <v/>
      </c>
      <c r="AT130" s="144" t="str">
        <f t="shared" si="21"/>
        <v/>
      </c>
      <c r="AU130" s="142" t="str">
        <f t="shared" si="24"/>
        <v/>
      </c>
      <c r="AV130" s="274"/>
      <c r="AW130" s="251"/>
      <c r="AX130" s="252"/>
      <c r="AY130" s="253" t="str">
        <f t="shared" si="22"/>
        <v/>
      </c>
      <c r="AZ130" s="253"/>
    </row>
    <row r="131" spans="1:52" s="140" customFormat="1" ht="14">
      <c r="A131" s="144" t="str">
        <f t="shared" si="17"/>
        <v/>
      </c>
      <c r="B131" s="249" t="str">
        <f t="shared" si="18"/>
        <v/>
      </c>
      <c r="C131" s="250"/>
      <c r="D131" s="144">
        <v>97</v>
      </c>
      <c r="E131" s="144" t="str">
        <f t="shared" si="19"/>
        <v/>
      </c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32"/>
      <c r="AJ131" s="17"/>
      <c r="AK131" s="32"/>
      <c r="AL131" s="5"/>
      <c r="AM131" s="5"/>
      <c r="AN131" s="5"/>
      <c r="AO131" s="5"/>
      <c r="AP131" s="5"/>
      <c r="AQ131" s="296" t="str">
        <f t="shared" si="23"/>
        <v/>
      </c>
      <c r="AR131" s="142" t="str">
        <f t="shared" si="20"/>
        <v/>
      </c>
      <c r="AS131" s="7" t="str">
        <f>UPPER(IF($AI131="","",IF(COUNTIF($AS$34:$AS130,$AI131)&lt;1,$AI131,"")))</f>
        <v/>
      </c>
      <c r="AT131" s="144" t="str">
        <f t="shared" si="21"/>
        <v/>
      </c>
      <c r="AU131" s="142" t="str">
        <f t="shared" si="24"/>
        <v/>
      </c>
      <c r="AV131" s="274"/>
      <c r="AW131" s="251"/>
      <c r="AX131" s="252"/>
      <c r="AY131" s="253" t="str">
        <f t="shared" si="22"/>
        <v/>
      </c>
      <c r="AZ131" s="253"/>
    </row>
    <row r="132" spans="1:52" s="140" customFormat="1" ht="14">
      <c r="A132" s="144" t="str">
        <f t="shared" si="17"/>
        <v/>
      </c>
      <c r="B132" s="249" t="str">
        <f t="shared" si="18"/>
        <v/>
      </c>
      <c r="C132" s="250"/>
      <c r="D132" s="144">
        <v>98</v>
      </c>
      <c r="E132" s="144" t="str">
        <f t="shared" si="19"/>
        <v/>
      </c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32"/>
      <c r="AJ132" s="17"/>
      <c r="AK132" s="32"/>
      <c r="AL132" s="5"/>
      <c r="AM132" s="5"/>
      <c r="AN132" s="5"/>
      <c r="AO132" s="5"/>
      <c r="AP132" s="5"/>
      <c r="AQ132" s="296" t="str">
        <f t="shared" si="23"/>
        <v/>
      </c>
      <c r="AR132" s="142" t="str">
        <f t="shared" si="20"/>
        <v/>
      </c>
      <c r="AS132" s="7" t="str">
        <f>UPPER(IF($AI132="","",IF(COUNTIF($AS$34:$AS131,$AI132)&lt;1,$AI132,"")))</f>
        <v/>
      </c>
      <c r="AT132" s="144" t="str">
        <f t="shared" si="21"/>
        <v/>
      </c>
      <c r="AU132" s="142" t="str">
        <f t="shared" si="24"/>
        <v/>
      </c>
      <c r="AV132" s="274"/>
      <c r="AW132" s="251"/>
      <c r="AX132" s="252"/>
      <c r="AY132" s="253" t="str">
        <f t="shared" si="22"/>
        <v/>
      </c>
      <c r="AZ132" s="253"/>
    </row>
    <row r="133" spans="1:52" s="140" customFormat="1" ht="14">
      <c r="A133" s="144" t="str">
        <f t="shared" si="17"/>
        <v/>
      </c>
      <c r="B133" s="249" t="str">
        <f t="shared" si="18"/>
        <v/>
      </c>
      <c r="C133" s="250"/>
      <c r="D133" s="144">
        <v>99</v>
      </c>
      <c r="E133" s="144" t="str">
        <f t="shared" si="19"/>
        <v/>
      </c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32"/>
      <c r="AJ133" s="17"/>
      <c r="AK133" s="32"/>
      <c r="AL133" s="5"/>
      <c r="AM133" s="5"/>
      <c r="AN133" s="5"/>
      <c r="AO133" s="5"/>
      <c r="AP133" s="5"/>
      <c r="AQ133" s="296" t="str">
        <f t="shared" si="23"/>
        <v/>
      </c>
      <c r="AR133" s="142" t="str">
        <f t="shared" si="20"/>
        <v/>
      </c>
      <c r="AS133" s="7" t="str">
        <f>UPPER(IF($AI133="","",IF(COUNTIF($AS$34:$AS132,$AI133)&lt;1,$AI133,"")))</f>
        <v/>
      </c>
      <c r="AT133" s="144" t="str">
        <f t="shared" si="21"/>
        <v/>
      </c>
      <c r="AU133" s="142" t="str">
        <f t="shared" si="24"/>
        <v/>
      </c>
      <c r="AV133" s="274"/>
      <c r="AW133" s="251"/>
      <c r="AX133" s="252"/>
      <c r="AY133" s="253" t="str">
        <f t="shared" si="22"/>
        <v/>
      </c>
      <c r="AZ133" s="253"/>
    </row>
    <row r="134" spans="1:52" s="140" customFormat="1" ht="14">
      <c r="A134" s="144" t="str">
        <f t="shared" si="17"/>
        <v/>
      </c>
      <c r="B134" s="249" t="str">
        <f t="shared" si="18"/>
        <v/>
      </c>
      <c r="C134" s="250"/>
      <c r="D134" s="144">
        <v>100</v>
      </c>
      <c r="E134" s="144" t="str">
        <f t="shared" si="19"/>
        <v/>
      </c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32"/>
      <c r="AJ134" s="17"/>
      <c r="AK134" s="32"/>
      <c r="AL134" s="5"/>
      <c r="AM134" s="5"/>
      <c r="AN134" s="5"/>
      <c r="AO134" s="5"/>
      <c r="AP134" s="5"/>
      <c r="AQ134" s="296" t="str">
        <f t="shared" si="23"/>
        <v/>
      </c>
      <c r="AR134" s="142" t="str">
        <f t="shared" si="20"/>
        <v/>
      </c>
      <c r="AS134" s="7" t="str">
        <f>UPPER(IF($AI134="","",IF(COUNTIF($AS$34:$AS133,$AI134)&lt;1,$AI134,"")))</f>
        <v/>
      </c>
      <c r="AT134" s="144" t="str">
        <f t="shared" si="21"/>
        <v/>
      </c>
      <c r="AU134" s="142" t="str">
        <f t="shared" si="24"/>
        <v/>
      </c>
      <c r="AV134" s="274"/>
      <c r="AW134" s="251"/>
      <c r="AX134" s="252"/>
      <c r="AY134" s="253" t="str">
        <f t="shared" si="22"/>
        <v/>
      </c>
      <c r="AZ134" s="253"/>
    </row>
    <row r="135" spans="1:52" s="140" customFormat="1" ht="14">
      <c r="A135" s="144" t="str">
        <f t="shared" si="17"/>
        <v/>
      </c>
      <c r="B135" s="249" t="str">
        <f t="shared" si="18"/>
        <v/>
      </c>
      <c r="C135" s="250"/>
      <c r="D135" s="144">
        <v>101</v>
      </c>
      <c r="E135" s="144" t="str">
        <f t="shared" si="19"/>
        <v/>
      </c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32"/>
      <c r="AJ135" s="17"/>
      <c r="AK135" s="32"/>
      <c r="AL135" s="5"/>
      <c r="AM135" s="5"/>
      <c r="AN135" s="5"/>
      <c r="AO135" s="5"/>
      <c r="AP135" s="5"/>
      <c r="AQ135" s="296" t="str">
        <f t="shared" si="23"/>
        <v/>
      </c>
      <c r="AR135" s="142" t="str">
        <f t="shared" si="20"/>
        <v/>
      </c>
      <c r="AS135" s="7" t="str">
        <f>UPPER(IF($AI135="","",IF(COUNTIF($AS$34:$AS134,$AI135)&lt;1,$AI135,"")))</f>
        <v/>
      </c>
      <c r="AT135" s="144" t="str">
        <f t="shared" si="21"/>
        <v/>
      </c>
      <c r="AU135" s="142" t="str">
        <f t="shared" si="24"/>
        <v/>
      </c>
      <c r="AV135" s="274"/>
      <c r="AW135" s="251"/>
      <c r="AX135" s="252"/>
      <c r="AY135" s="253" t="str">
        <f t="shared" si="22"/>
        <v/>
      </c>
      <c r="AZ135" s="253"/>
    </row>
    <row r="136" spans="1:52" s="140" customFormat="1" ht="14">
      <c r="A136" s="144" t="str">
        <f t="shared" si="17"/>
        <v/>
      </c>
      <c r="B136" s="249" t="str">
        <f t="shared" si="18"/>
        <v/>
      </c>
      <c r="C136" s="250"/>
      <c r="D136" s="144">
        <v>102</v>
      </c>
      <c r="E136" s="144" t="str">
        <f t="shared" si="19"/>
        <v/>
      </c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32"/>
      <c r="AJ136" s="17"/>
      <c r="AK136" s="32"/>
      <c r="AL136" s="5"/>
      <c r="AM136" s="5"/>
      <c r="AN136" s="5"/>
      <c r="AO136" s="5"/>
      <c r="AP136" s="5"/>
      <c r="AQ136" s="296" t="str">
        <f t="shared" si="23"/>
        <v/>
      </c>
      <c r="AR136" s="142" t="str">
        <f t="shared" si="20"/>
        <v/>
      </c>
      <c r="AS136" s="7" t="str">
        <f>UPPER(IF($AI136="","",IF(COUNTIF($AS$34:$AS135,$AI136)&lt;1,$AI136,"")))</f>
        <v/>
      </c>
      <c r="AT136" s="144" t="str">
        <f t="shared" si="21"/>
        <v/>
      </c>
      <c r="AU136" s="142" t="str">
        <f t="shared" si="24"/>
        <v/>
      </c>
      <c r="AV136" s="274"/>
      <c r="AW136" s="251"/>
      <c r="AX136" s="252"/>
      <c r="AY136" s="253" t="str">
        <f t="shared" si="22"/>
        <v/>
      </c>
      <c r="AZ136" s="253"/>
    </row>
    <row r="137" spans="1:52" s="140" customFormat="1" ht="14">
      <c r="A137" s="144" t="str">
        <f t="shared" si="17"/>
        <v/>
      </c>
      <c r="B137" s="249" t="str">
        <f t="shared" si="18"/>
        <v/>
      </c>
      <c r="C137" s="250"/>
      <c r="D137" s="144">
        <v>103</v>
      </c>
      <c r="E137" s="144" t="str">
        <f t="shared" si="19"/>
        <v/>
      </c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32"/>
      <c r="AJ137" s="17"/>
      <c r="AK137" s="32"/>
      <c r="AL137" s="5"/>
      <c r="AM137" s="5"/>
      <c r="AN137" s="5"/>
      <c r="AO137" s="5"/>
      <c r="AP137" s="5"/>
      <c r="AQ137" s="296" t="str">
        <f t="shared" si="23"/>
        <v/>
      </c>
      <c r="AR137" s="142" t="str">
        <f t="shared" si="20"/>
        <v/>
      </c>
      <c r="AS137" s="7" t="str">
        <f>UPPER(IF($AI137="","",IF(COUNTIF($AS$34:$AS136,$AI137)&lt;1,$AI137,"")))</f>
        <v/>
      </c>
      <c r="AT137" s="144" t="str">
        <f t="shared" si="21"/>
        <v/>
      </c>
      <c r="AU137" s="142" t="str">
        <f t="shared" si="24"/>
        <v/>
      </c>
      <c r="AV137" s="274"/>
      <c r="AW137" s="251"/>
      <c r="AX137" s="252"/>
      <c r="AY137" s="253" t="str">
        <f t="shared" si="22"/>
        <v/>
      </c>
      <c r="AZ137" s="253"/>
    </row>
    <row r="138" spans="1:52" s="140" customFormat="1">
      <c r="A138" s="144" t="str">
        <f t="shared" si="17"/>
        <v/>
      </c>
      <c r="B138" s="249" t="str">
        <f t="shared" si="18"/>
        <v/>
      </c>
      <c r="C138" s="250"/>
      <c r="D138" s="144">
        <v>104</v>
      </c>
      <c r="E138" s="144" t="str">
        <f t="shared" si="19"/>
        <v/>
      </c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32"/>
      <c r="AJ138" s="17"/>
      <c r="AK138" s="32"/>
      <c r="AL138" s="5"/>
      <c r="AM138" s="3"/>
      <c r="AN138" s="5"/>
      <c r="AO138" s="5"/>
      <c r="AP138" s="5"/>
      <c r="AQ138" s="296" t="str">
        <f t="shared" si="23"/>
        <v/>
      </c>
      <c r="AR138" s="142" t="str">
        <f t="shared" si="20"/>
        <v/>
      </c>
      <c r="AS138" s="7" t="str">
        <f>UPPER(IF($AI138="","",IF(COUNTIF($AS$34:$AS137,$AI138)&lt;1,$AI138,"")))</f>
        <v/>
      </c>
      <c r="AT138" s="144" t="str">
        <f t="shared" si="21"/>
        <v/>
      </c>
      <c r="AU138" s="142" t="str">
        <f t="shared" si="24"/>
        <v/>
      </c>
      <c r="AV138" s="274"/>
      <c r="AW138" s="251"/>
      <c r="AX138" s="252"/>
      <c r="AY138" s="253" t="str">
        <f t="shared" si="22"/>
        <v/>
      </c>
      <c r="AZ138" s="253"/>
    </row>
    <row r="139" spans="1:52" s="140" customFormat="1">
      <c r="A139" s="144" t="str">
        <f t="shared" si="17"/>
        <v/>
      </c>
      <c r="B139" s="249" t="str">
        <f t="shared" si="18"/>
        <v/>
      </c>
      <c r="C139" s="250"/>
      <c r="D139" s="144">
        <v>105</v>
      </c>
      <c r="E139" s="144" t="str">
        <f t="shared" si="19"/>
        <v/>
      </c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32"/>
      <c r="AJ139" s="17"/>
      <c r="AK139" s="32"/>
      <c r="AL139" s="5"/>
      <c r="AM139" s="3"/>
      <c r="AN139" s="5"/>
      <c r="AO139" s="5"/>
      <c r="AP139" s="5"/>
      <c r="AQ139" s="296" t="str">
        <f t="shared" si="23"/>
        <v/>
      </c>
      <c r="AR139" s="142" t="str">
        <f t="shared" si="20"/>
        <v/>
      </c>
      <c r="AS139" s="7" t="str">
        <f>UPPER(IF($AI139="","",IF(COUNTIF($AS$34:$AS138,$AI139)&lt;1,$AI139,"")))</f>
        <v/>
      </c>
      <c r="AT139" s="144" t="str">
        <f t="shared" si="21"/>
        <v/>
      </c>
      <c r="AU139" s="142" t="str">
        <f t="shared" si="24"/>
        <v/>
      </c>
      <c r="AV139" s="274"/>
      <c r="AW139" s="251"/>
      <c r="AX139" s="252"/>
      <c r="AY139" s="253" t="str">
        <f t="shared" si="22"/>
        <v/>
      </c>
      <c r="AZ139" s="253"/>
    </row>
    <row r="140" spans="1:52" s="140" customFormat="1">
      <c r="A140" s="144" t="str">
        <f t="shared" si="17"/>
        <v/>
      </c>
      <c r="B140" s="249" t="str">
        <f t="shared" si="18"/>
        <v/>
      </c>
      <c r="C140" s="250"/>
      <c r="D140" s="144">
        <v>106</v>
      </c>
      <c r="E140" s="144" t="str">
        <f t="shared" si="19"/>
        <v/>
      </c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32"/>
      <c r="AJ140" s="17"/>
      <c r="AK140" s="32"/>
      <c r="AL140" s="5"/>
      <c r="AM140" s="3"/>
      <c r="AN140" s="5"/>
      <c r="AO140" s="5"/>
      <c r="AP140" s="5"/>
      <c r="AQ140" s="296" t="str">
        <f t="shared" si="23"/>
        <v/>
      </c>
      <c r="AR140" s="142" t="str">
        <f t="shared" si="20"/>
        <v/>
      </c>
      <c r="AS140" s="7" t="str">
        <f>UPPER(IF($AI140="","",IF(COUNTIF($AS$34:$AS139,$AI140)&lt;1,$AI140,"")))</f>
        <v/>
      </c>
      <c r="AT140" s="144" t="str">
        <f t="shared" si="21"/>
        <v/>
      </c>
      <c r="AU140" s="142" t="str">
        <f t="shared" si="24"/>
        <v/>
      </c>
      <c r="AV140" s="274"/>
      <c r="AW140" s="251"/>
      <c r="AX140" s="252"/>
      <c r="AY140" s="253" t="str">
        <f t="shared" si="22"/>
        <v/>
      </c>
      <c r="AZ140" s="253"/>
    </row>
    <row r="141" spans="1:52" s="140" customFormat="1">
      <c r="A141" s="144" t="str">
        <f t="shared" si="17"/>
        <v/>
      </c>
      <c r="B141" s="249" t="str">
        <f t="shared" si="18"/>
        <v/>
      </c>
      <c r="C141" s="250"/>
      <c r="D141" s="144">
        <v>107</v>
      </c>
      <c r="E141" s="144" t="str">
        <f t="shared" si="19"/>
        <v/>
      </c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32"/>
      <c r="AJ141" s="17"/>
      <c r="AK141" s="32"/>
      <c r="AL141" s="5"/>
      <c r="AM141" s="3"/>
      <c r="AN141" s="5"/>
      <c r="AO141" s="5"/>
      <c r="AP141" s="5"/>
      <c r="AQ141" s="296" t="str">
        <f t="shared" si="23"/>
        <v/>
      </c>
      <c r="AR141" s="142" t="str">
        <f t="shared" si="20"/>
        <v/>
      </c>
      <c r="AS141" s="7" t="str">
        <f>UPPER(IF($AI141="","",IF(COUNTIF($AS$34:$AS140,$AI141)&lt;1,$AI141,"")))</f>
        <v/>
      </c>
      <c r="AT141" s="144" t="str">
        <f t="shared" si="21"/>
        <v/>
      </c>
      <c r="AU141" s="142" t="str">
        <f t="shared" si="24"/>
        <v/>
      </c>
      <c r="AV141" s="274"/>
      <c r="AW141" s="251"/>
      <c r="AX141" s="252"/>
      <c r="AY141" s="253" t="str">
        <f t="shared" si="22"/>
        <v/>
      </c>
      <c r="AZ141" s="253"/>
    </row>
    <row r="142" spans="1:52" s="140" customFormat="1">
      <c r="A142" s="144" t="str">
        <f t="shared" si="17"/>
        <v/>
      </c>
      <c r="B142" s="249" t="str">
        <f t="shared" si="18"/>
        <v/>
      </c>
      <c r="C142" s="250"/>
      <c r="D142" s="144">
        <v>108</v>
      </c>
      <c r="E142" s="144" t="str">
        <f t="shared" si="19"/>
        <v/>
      </c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32"/>
      <c r="AJ142" s="17"/>
      <c r="AK142" s="32"/>
      <c r="AL142" s="5"/>
      <c r="AM142" s="3"/>
      <c r="AN142" s="5"/>
      <c r="AO142" s="5"/>
      <c r="AP142" s="5"/>
      <c r="AQ142" s="296" t="str">
        <f t="shared" si="23"/>
        <v/>
      </c>
      <c r="AR142" s="142" t="str">
        <f t="shared" si="20"/>
        <v/>
      </c>
      <c r="AS142" s="7" t="str">
        <f>UPPER(IF($AI142="","",IF(COUNTIF($AS$34:$AS141,$AI142)&lt;1,$AI142,"")))</f>
        <v/>
      </c>
      <c r="AT142" s="144" t="str">
        <f t="shared" si="21"/>
        <v/>
      </c>
      <c r="AU142" s="142" t="str">
        <f t="shared" si="24"/>
        <v/>
      </c>
      <c r="AV142" s="274"/>
      <c r="AW142" s="251"/>
      <c r="AX142" s="252"/>
      <c r="AY142" s="253" t="str">
        <f t="shared" si="22"/>
        <v/>
      </c>
      <c r="AZ142" s="253"/>
    </row>
    <row r="143" spans="1:52" s="140" customFormat="1">
      <c r="A143" s="144" t="str">
        <f t="shared" si="17"/>
        <v/>
      </c>
      <c r="B143" s="249" t="str">
        <f t="shared" si="18"/>
        <v/>
      </c>
      <c r="C143" s="250"/>
      <c r="D143" s="144">
        <v>109</v>
      </c>
      <c r="E143" s="144" t="str">
        <f t="shared" si="19"/>
        <v/>
      </c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32"/>
      <c r="AJ143" s="17"/>
      <c r="AK143" s="32"/>
      <c r="AL143" s="5"/>
      <c r="AM143" s="3"/>
      <c r="AN143" s="5"/>
      <c r="AO143" s="5"/>
      <c r="AP143" s="5"/>
      <c r="AQ143" s="296" t="str">
        <f t="shared" si="23"/>
        <v/>
      </c>
      <c r="AR143" s="142" t="str">
        <f t="shared" si="20"/>
        <v/>
      </c>
      <c r="AS143" s="7" t="str">
        <f>UPPER(IF($AI143="","",IF(COUNTIF($AS$34:$AS142,$AI143)&lt;1,$AI143,"")))</f>
        <v/>
      </c>
      <c r="AT143" s="144" t="str">
        <f t="shared" si="21"/>
        <v/>
      </c>
      <c r="AU143" s="142" t="str">
        <f t="shared" si="24"/>
        <v/>
      </c>
      <c r="AV143" s="274"/>
      <c r="AW143" s="251"/>
      <c r="AX143" s="252"/>
      <c r="AY143" s="253" t="str">
        <f t="shared" si="22"/>
        <v/>
      </c>
      <c r="AZ143" s="253"/>
    </row>
    <row r="144" spans="1:52" s="140" customFormat="1">
      <c r="A144" s="144" t="str">
        <f t="shared" si="17"/>
        <v/>
      </c>
      <c r="B144" s="249" t="str">
        <f t="shared" si="18"/>
        <v/>
      </c>
      <c r="C144" s="250"/>
      <c r="D144" s="144">
        <v>110</v>
      </c>
      <c r="E144" s="144" t="str">
        <f t="shared" si="19"/>
        <v/>
      </c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32"/>
      <c r="AJ144" s="17"/>
      <c r="AK144" s="32"/>
      <c r="AL144" s="5"/>
      <c r="AM144" s="3"/>
      <c r="AN144" s="5"/>
      <c r="AO144" s="5"/>
      <c r="AP144" s="5"/>
      <c r="AQ144" s="296" t="str">
        <f t="shared" si="23"/>
        <v/>
      </c>
      <c r="AR144" s="142" t="str">
        <f t="shared" si="20"/>
        <v/>
      </c>
      <c r="AS144" s="7" t="str">
        <f>UPPER(IF($AI144="","",IF(COUNTIF($AS$34:$AS143,$AI144)&lt;1,$AI144,"")))</f>
        <v/>
      </c>
      <c r="AT144" s="144" t="str">
        <f t="shared" si="21"/>
        <v/>
      </c>
      <c r="AU144" s="142" t="str">
        <f t="shared" si="24"/>
        <v/>
      </c>
      <c r="AV144" s="274"/>
      <c r="AW144" s="251"/>
      <c r="AX144" s="252"/>
      <c r="AY144" s="253" t="str">
        <f t="shared" si="22"/>
        <v/>
      </c>
      <c r="AZ144" s="253"/>
    </row>
    <row r="145" spans="1:52" s="140" customFormat="1">
      <c r="A145" s="144" t="str">
        <f t="shared" si="17"/>
        <v/>
      </c>
      <c r="B145" s="249" t="str">
        <f t="shared" si="18"/>
        <v/>
      </c>
      <c r="C145" s="250"/>
      <c r="D145" s="144">
        <v>111</v>
      </c>
      <c r="E145" s="144" t="str">
        <f t="shared" si="19"/>
        <v/>
      </c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32"/>
      <c r="AJ145" s="17"/>
      <c r="AK145" s="32"/>
      <c r="AL145" s="5"/>
      <c r="AM145" s="3"/>
      <c r="AN145" s="5"/>
      <c r="AO145" s="5"/>
      <c r="AP145" s="5"/>
      <c r="AQ145" s="296" t="str">
        <f t="shared" si="23"/>
        <v/>
      </c>
      <c r="AR145" s="142" t="str">
        <f t="shared" si="20"/>
        <v/>
      </c>
      <c r="AS145" s="7" t="str">
        <f>UPPER(IF($AI145="","",IF(COUNTIF($AS$34:$AS144,$AI145)&lt;1,$AI145,"")))</f>
        <v/>
      </c>
      <c r="AT145" s="144" t="str">
        <f t="shared" si="21"/>
        <v/>
      </c>
      <c r="AU145" s="142" t="str">
        <f t="shared" si="24"/>
        <v/>
      </c>
      <c r="AV145" s="274"/>
      <c r="AW145" s="251"/>
      <c r="AX145" s="252"/>
      <c r="AY145" s="253" t="str">
        <f t="shared" si="22"/>
        <v/>
      </c>
      <c r="AZ145" s="253"/>
    </row>
    <row r="146" spans="1:52" s="140" customFormat="1" ht="14">
      <c r="A146" s="144" t="str">
        <f t="shared" si="17"/>
        <v/>
      </c>
      <c r="B146" s="249" t="str">
        <f t="shared" si="18"/>
        <v/>
      </c>
      <c r="C146" s="250"/>
      <c r="D146" s="144">
        <v>112</v>
      </c>
      <c r="E146" s="144" t="str">
        <f t="shared" si="19"/>
        <v/>
      </c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32"/>
      <c r="AJ146" s="17"/>
      <c r="AK146" s="32"/>
      <c r="AL146" s="5"/>
      <c r="AM146" s="5"/>
      <c r="AN146" s="5"/>
      <c r="AO146" s="5"/>
      <c r="AP146" s="5"/>
      <c r="AQ146" s="296" t="str">
        <f t="shared" si="23"/>
        <v/>
      </c>
      <c r="AR146" s="142" t="str">
        <f t="shared" si="20"/>
        <v/>
      </c>
      <c r="AS146" s="7" t="str">
        <f>UPPER(IF($AI146="","",IF(COUNTIF($AS$34:$AS145,$AI146)&lt;1,$AI146,"")))</f>
        <v/>
      </c>
      <c r="AT146" s="144" t="str">
        <f t="shared" si="21"/>
        <v/>
      </c>
      <c r="AU146" s="142" t="str">
        <f t="shared" si="24"/>
        <v/>
      </c>
      <c r="AV146" s="274"/>
      <c r="AW146" s="251"/>
      <c r="AX146" s="252"/>
      <c r="AY146" s="253" t="str">
        <f t="shared" si="22"/>
        <v/>
      </c>
      <c r="AZ146" s="253"/>
    </row>
    <row r="147" spans="1:52" s="140" customFormat="1" ht="14">
      <c r="A147" s="144" t="str">
        <f t="shared" si="17"/>
        <v/>
      </c>
      <c r="B147" s="249" t="str">
        <f t="shared" si="18"/>
        <v/>
      </c>
      <c r="C147" s="250"/>
      <c r="D147" s="144">
        <v>113</v>
      </c>
      <c r="E147" s="144" t="str">
        <f t="shared" si="19"/>
        <v/>
      </c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32"/>
      <c r="AJ147" s="17"/>
      <c r="AK147" s="32"/>
      <c r="AL147" s="5"/>
      <c r="AM147" s="5"/>
      <c r="AN147" s="5"/>
      <c r="AO147" s="5"/>
      <c r="AP147" s="5"/>
      <c r="AQ147" s="296" t="str">
        <f t="shared" si="23"/>
        <v/>
      </c>
      <c r="AR147" s="142" t="str">
        <f t="shared" si="20"/>
        <v/>
      </c>
      <c r="AS147" s="7" t="str">
        <f>UPPER(IF($AI147="","",IF(COUNTIF($AS$34:$AS146,$AI147)&lt;1,$AI147,"")))</f>
        <v/>
      </c>
      <c r="AT147" s="144" t="str">
        <f t="shared" si="21"/>
        <v/>
      </c>
      <c r="AU147" s="142" t="str">
        <f t="shared" si="24"/>
        <v/>
      </c>
      <c r="AV147" s="274"/>
      <c r="AW147" s="251"/>
      <c r="AX147" s="252"/>
      <c r="AY147" s="253" t="str">
        <f t="shared" si="22"/>
        <v/>
      </c>
      <c r="AZ147" s="253"/>
    </row>
    <row r="148" spans="1:52" s="140" customFormat="1" ht="14">
      <c r="A148" s="144" t="str">
        <f t="shared" si="17"/>
        <v/>
      </c>
      <c r="B148" s="249" t="str">
        <f t="shared" si="18"/>
        <v/>
      </c>
      <c r="C148" s="250"/>
      <c r="D148" s="144">
        <v>114</v>
      </c>
      <c r="E148" s="144" t="str">
        <f t="shared" si="19"/>
        <v/>
      </c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32"/>
      <c r="AJ148" s="17"/>
      <c r="AK148" s="32"/>
      <c r="AL148" s="5"/>
      <c r="AM148" s="5"/>
      <c r="AN148" s="5"/>
      <c r="AO148" s="5"/>
      <c r="AP148" s="5"/>
      <c r="AQ148" s="296" t="str">
        <f t="shared" si="23"/>
        <v/>
      </c>
      <c r="AR148" s="142" t="str">
        <f t="shared" si="20"/>
        <v/>
      </c>
      <c r="AS148" s="7" t="str">
        <f>UPPER(IF($AI148="","",IF(COUNTIF($AS$34:$AS147,$AI148)&lt;1,$AI148,"")))</f>
        <v/>
      </c>
      <c r="AT148" s="144" t="str">
        <f t="shared" si="21"/>
        <v/>
      </c>
      <c r="AU148" s="142" t="str">
        <f t="shared" si="24"/>
        <v/>
      </c>
      <c r="AV148" s="274"/>
      <c r="AW148" s="251"/>
      <c r="AX148" s="252"/>
      <c r="AY148" s="253" t="str">
        <f t="shared" si="22"/>
        <v/>
      </c>
      <c r="AZ148" s="253"/>
    </row>
    <row r="149" spans="1:52" s="140" customFormat="1" ht="14">
      <c r="A149" s="144" t="str">
        <f t="shared" si="17"/>
        <v/>
      </c>
      <c r="B149" s="249" t="str">
        <f t="shared" si="18"/>
        <v/>
      </c>
      <c r="C149" s="250"/>
      <c r="D149" s="144">
        <v>115</v>
      </c>
      <c r="E149" s="144" t="str">
        <f t="shared" si="19"/>
        <v/>
      </c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32"/>
      <c r="AJ149" s="17"/>
      <c r="AK149" s="32"/>
      <c r="AL149" s="5"/>
      <c r="AM149" s="5"/>
      <c r="AN149" s="5"/>
      <c r="AO149" s="5"/>
      <c r="AP149" s="5"/>
      <c r="AQ149" s="296" t="str">
        <f t="shared" si="23"/>
        <v/>
      </c>
      <c r="AR149" s="142" t="str">
        <f t="shared" si="20"/>
        <v/>
      </c>
      <c r="AS149" s="7" t="str">
        <f>UPPER(IF($AI149="","",IF(COUNTIF($AS$34:$AS148,$AI149)&lt;1,$AI149,"")))</f>
        <v/>
      </c>
      <c r="AT149" s="144" t="str">
        <f t="shared" si="21"/>
        <v/>
      </c>
      <c r="AU149" s="142" t="str">
        <f t="shared" si="24"/>
        <v/>
      </c>
      <c r="AV149" s="274"/>
      <c r="AW149" s="251"/>
      <c r="AX149" s="252"/>
      <c r="AY149" s="253" t="str">
        <f t="shared" si="22"/>
        <v/>
      </c>
      <c r="AZ149" s="253"/>
    </row>
    <row r="150" spans="1:52" s="140" customFormat="1" ht="14">
      <c r="A150" s="144" t="str">
        <f t="shared" si="17"/>
        <v/>
      </c>
      <c r="B150" s="249" t="str">
        <f t="shared" si="18"/>
        <v/>
      </c>
      <c r="C150" s="250"/>
      <c r="D150" s="144">
        <v>116</v>
      </c>
      <c r="E150" s="144" t="str">
        <f t="shared" si="19"/>
        <v/>
      </c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32"/>
      <c r="AJ150" s="17"/>
      <c r="AK150" s="32"/>
      <c r="AL150" s="5"/>
      <c r="AM150" s="5"/>
      <c r="AN150" s="5"/>
      <c r="AO150" s="5"/>
      <c r="AP150" s="5"/>
      <c r="AQ150" s="296" t="str">
        <f t="shared" si="23"/>
        <v/>
      </c>
      <c r="AR150" s="142" t="str">
        <f t="shared" si="20"/>
        <v/>
      </c>
      <c r="AS150" s="7" t="str">
        <f>UPPER(IF($AI150="","",IF(COUNTIF($AS$34:$AS149,$AI150)&lt;1,$AI150,"")))</f>
        <v/>
      </c>
      <c r="AT150" s="144" t="str">
        <f t="shared" si="21"/>
        <v/>
      </c>
      <c r="AU150" s="142" t="str">
        <f t="shared" si="24"/>
        <v/>
      </c>
      <c r="AV150" s="274"/>
      <c r="AW150" s="251"/>
      <c r="AX150" s="252"/>
      <c r="AY150" s="253" t="str">
        <f t="shared" si="22"/>
        <v/>
      </c>
      <c r="AZ150" s="253"/>
    </row>
    <row r="151" spans="1:52" s="140" customFormat="1" ht="14">
      <c r="A151" s="144" t="str">
        <f t="shared" si="17"/>
        <v/>
      </c>
      <c r="B151" s="249" t="str">
        <f t="shared" si="18"/>
        <v/>
      </c>
      <c r="C151" s="250"/>
      <c r="D151" s="144">
        <v>117</v>
      </c>
      <c r="E151" s="144" t="str">
        <f t="shared" si="19"/>
        <v/>
      </c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32"/>
      <c r="AJ151" s="17"/>
      <c r="AK151" s="32"/>
      <c r="AL151" s="5"/>
      <c r="AM151" s="5"/>
      <c r="AN151" s="5"/>
      <c r="AO151" s="5"/>
      <c r="AP151" s="5"/>
      <c r="AQ151" s="296" t="str">
        <f t="shared" si="23"/>
        <v/>
      </c>
      <c r="AR151" s="142" t="str">
        <f t="shared" si="20"/>
        <v/>
      </c>
      <c r="AS151" s="7" t="str">
        <f>UPPER(IF($AI151="","",IF(COUNTIF($AS$34:$AS150,$AI151)&lt;1,$AI151,"")))</f>
        <v/>
      </c>
      <c r="AT151" s="144" t="str">
        <f t="shared" si="21"/>
        <v/>
      </c>
      <c r="AU151" s="142" t="str">
        <f t="shared" si="24"/>
        <v/>
      </c>
      <c r="AV151" s="274"/>
      <c r="AW151" s="251"/>
      <c r="AX151" s="252"/>
      <c r="AY151" s="253" t="str">
        <f t="shared" si="22"/>
        <v/>
      </c>
      <c r="AZ151" s="253"/>
    </row>
    <row r="152" spans="1:52" s="140" customFormat="1" ht="14">
      <c r="A152" s="144" t="str">
        <f t="shared" si="17"/>
        <v/>
      </c>
      <c r="B152" s="249" t="str">
        <f t="shared" si="18"/>
        <v/>
      </c>
      <c r="C152" s="250"/>
      <c r="D152" s="144">
        <v>118</v>
      </c>
      <c r="E152" s="144" t="str">
        <f t="shared" si="19"/>
        <v/>
      </c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32"/>
      <c r="AJ152" s="17"/>
      <c r="AK152" s="32"/>
      <c r="AL152" s="5"/>
      <c r="AM152" s="5"/>
      <c r="AN152" s="5"/>
      <c r="AO152" s="5"/>
      <c r="AP152" s="5"/>
      <c r="AQ152" s="296" t="str">
        <f t="shared" si="23"/>
        <v/>
      </c>
      <c r="AR152" s="142" t="str">
        <f t="shared" si="20"/>
        <v/>
      </c>
      <c r="AS152" s="7" t="str">
        <f>UPPER(IF($AI152="","",IF(COUNTIF($AS$34:$AS151,$AI152)&lt;1,$AI152,"")))</f>
        <v/>
      </c>
      <c r="AT152" s="144" t="str">
        <f t="shared" si="21"/>
        <v/>
      </c>
      <c r="AU152" s="142" t="str">
        <f t="shared" si="24"/>
        <v/>
      </c>
      <c r="AV152" s="274"/>
      <c r="AW152" s="251"/>
      <c r="AX152" s="252"/>
      <c r="AY152" s="253" t="str">
        <f t="shared" si="22"/>
        <v/>
      </c>
      <c r="AZ152" s="253"/>
    </row>
    <row r="153" spans="1:52" s="140" customFormat="1" ht="14">
      <c r="A153" s="144" t="str">
        <f t="shared" si="17"/>
        <v/>
      </c>
      <c r="B153" s="249" t="str">
        <f t="shared" si="18"/>
        <v/>
      </c>
      <c r="C153" s="250"/>
      <c r="D153" s="144">
        <v>119</v>
      </c>
      <c r="E153" s="144" t="str">
        <f t="shared" si="19"/>
        <v/>
      </c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32"/>
      <c r="AJ153" s="17"/>
      <c r="AK153" s="32"/>
      <c r="AL153" s="5"/>
      <c r="AM153" s="5"/>
      <c r="AN153" s="5"/>
      <c r="AO153" s="5"/>
      <c r="AP153" s="5"/>
      <c r="AQ153" s="296" t="str">
        <f t="shared" si="23"/>
        <v/>
      </c>
      <c r="AR153" s="142" t="str">
        <f t="shared" si="20"/>
        <v/>
      </c>
      <c r="AS153" s="7" t="str">
        <f>UPPER(IF($AI153="","",IF(COUNTIF($AS$34:$AS152,$AI153)&lt;1,$AI153,"")))</f>
        <v/>
      </c>
      <c r="AT153" s="144" t="str">
        <f t="shared" si="21"/>
        <v/>
      </c>
      <c r="AU153" s="142" t="str">
        <f t="shared" si="24"/>
        <v/>
      </c>
      <c r="AV153" s="274"/>
      <c r="AW153" s="251"/>
      <c r="AX153" s="252"/>
      <c r="AY153" s="253" t="str">
        <f t="shared" si="22"/>
        <v/>
      </c>
      <c r="AZ153" s="253"/>
    </row>
    <row r="154" spans="1:52" s="140" customFormat="1" ht="14">
      <c r="A154" s="144" t="str">
        <f t="shared" si="17"/>
        <v/>
      </c>
      <c r="B154" s="249" t="str">
        <f t="shared" si="18"/>
        <v/>
      </c>
      <c r="C154" s="250"/>
      <c r="D154" s="144">
        <v>120</v>
      </c>
      <c r="E154" s="144" t="str">
        <f t="shared" si="19"/>
        <v/>
      </c>
      <c r="F154" s="5"/>
      <c r="G154" s="278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32"/>
      <c r="AJ154" s="17"/>
      <c r="AK154" s="32"/>
      <c r="AL154" s="5"/>
      <c r="AM154" s="5"/>
      <c r="AN154" s="5"/>
      <c r="AO154" s="5"/>
      <c r="AP154" s="5"/>
      <c r="AQ154" s="296" t="str">
        <f t="shared" si="23"/>
        <v/>
      </c>
      <c r="AR154" s="142" t="str">
        <f t="shared" si="20"/>
        <v/>
      </c>
      <c r="AS154" s="7" t="str">
        <f>UPPER(IF($AI154="","",IF(COUNTIF($AS$34:$AS153,$AI154)&lt;1,$AI154,"")))</f>
        <v/>
      </c>
      <c r="AT154" s="144" t="str">
        <f t="shared" si="21"/>
        <v/>
      </c>
      <c r="AU154" s="142" t="str">
        <f t="shared" si="24"/>
        <v/>
      </c>
      <c r="AV154" s="274"/>
      <c r="AW154" s="251"/>
      <c r="AX154" s="252"/>
      <c r="AY154" s="253" t="str">
        <f t="shared" si="22"/>
        <v/>
      </c>
      <c r="AZ154" s="253"/>
    </row>
    <row r="155" spans="1:52" s="140" customFormat="1" ht="14">
      <c r="A155" s="144" t="str">
        <f t="shared" si="17"/>
        <v/>
      </c>
      <c r="B155" s="249" t="str">
        <f t="shared" si="18"/>
        <v/>
      </c>
      <c r="C155" s="250"/>
      <c r="D155" s="144">
        <v>121</v>
      </c>
      <c r="E155" s="144" t="str">
        <f t="shared" si="19"/>
        <v/>
      </c>
      <c r="F155" s="5"/>
      <c r="G155" s="278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32"/>
      <c r="AJ155" s="17"/>
      <c r="AK155" s="32"/>
      <c r="AL155" s="5"/>
      <c r="AM155" s="5"/>
      <c r="AN155" s="5"/>
      <c r="AO155" s="5"/>
      <c r="AP155" s="5"/>
      <c r="AQ155" s="296" t="str">
        <f t="shared" si="23"/>
        <v/>
      </c>
      <c r="AR155" s="142" t="str">
        <f t="shared" si="20"/>
        <v/>
      </c>
      <c r="AS155" s="7" t="str">
        <f>UPPER(IF($AI155="","",IF(COUNTIF($AS$34:$AS154,$AI155)&lt;1,$AI155,"")))</f>
        <v/>
      </c>
      <c r="AT155" s="144" t="str">
        <f t="shared" si="21"/>
        <v/>
      </c>
      <c r="AU155" s="142" t="str">
        <f t="shared" si="24"/>
        <v/>
      </c>
      <c r="AV155" s="274"/>
      <c r="AW155" s="251"/>
      <c r="AX155" s="252"/>
      <c r="AY155" s="253" t="str">
        <f t="shared" si="22"/>
        <v/>
      </c>
      <c r="AZ155" s="253"/>
    </row>
    <row r="156" spans="1:52" s="140" customFormat="1" ht="14">
      <c r="A156" s="144" t="str">
        <f t="shared" si="17"/>
        <v/>
      </c>
      <c r="B156" s="249" t="str">
        <f t="shared" si="18"/>
        <v/>
      </c>
      <c r="C156" s="250"/>
      <c r="D156" s="144">
        <v>122</v>
      </c>
      <c r="E156" s="144" t="str">
        <f t="shared" si="19"/>
        <v/>
      </c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32"/>
      <c r="AJ156" s="17"/>
      <c r="AK156" s="32"/>
      <c r="AL156" s="5"/>
      <c r="AM156" s="5"/>
      <c r="AN156" s="5"/>
      <c r="AO156" s="5"/>
      <c r="AP156" s="5"/>
      <c r="AQ156" s="296" t="str">
        <f t="shared" si="23"/>
        <v/>
      </c>
      <c r="AR156" s="142" t="str">
        <f t="shared" si="20"/>
        <v/>
      </c>
      <c r="AS156" s="7" t="str">
        <f>UPPER(IF($AI156="","",IF(COUNTIF($AS$34:$AS155,$AI156)&lt;1,$AI156,"")))</f>
        <v/>
      </c>
      <c r="AT156" s="144" t="str">
        <f t="shared" si="21"/>
        <v/>
      </c>
      <c r="AU156" s="142" t="str">
        <f t="shared" si="24"/>
        <v/>
      </c>
      <c r="AV156" s="274"/>
      <c r="AW156" s="251"/>
      <c r="AX156" s="252"/>
      <c r="AY156" s="253" t="str">
        <f t="shared" si="22"/>
        <v/>
      </c>
      <c r="AZ156" s="253"/>
    </row>
    <row r="157" spans="1:52" s="140" customFormat="1" ht="14">
      <c r="A157" s="144" t="str">
        <f t="shared" si="17"/>
        <v/>
      </c>
      <c r="B157" s="249" t="str">
        <f t="shared" si="18"/>
        <v/>
      </c>
      <c r="C157" s="250"/>
      <c r="D157" s="144">
        <v>123</v>
      </c>
      <c r="E157" s="144" t="str">
        <f t="shared" si="19"/>
        <v/>
      </c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32"/>
      <c r="AJ157" s="17"/>
      <c r="AK157" s="32"/>
      <c r="AL157" s="5"/>
      <c r="AM157" s="5"/>
      <c r="AN157" s="5"/>
      <c r="AO157" s="5"/>
      <c r="AP157" s="5"/>
      <c r="AQ157" s="296" t="str">
        <f t="shared" si="23"/>
        <v/>
      </c>
      <c r="AR157" s="142" t="str">
        <f t="shared" si="20"/>
        <v/>
      </c>
      <c r="AS157" s="7" t="str">
        <f>UPPER(IF($AI157="","",IF(COUNTIF($AS$34:$AS156,$AI157)&lt;1,$AI157,"")))</f>
        <v/>
      </c>
      <c r="AT157" s="144" t="str">
        <f t="shared" si="21"/>
        <v/>
      </c>
      <c r="AU157" s="142" t="str">
        <f t="shared" si="24"/>
        <v/>
      </c>
      <c r="AV157" s="274"/>
      <c r="AW157" s="251"/>
      <c r="AX157" s="252"/>
      <c r="AY157" s="253" t="str">
        <f t="shared" si="22"/>
        <v/>
      </c>
      <c r="AZ157" s="253"/>
    </row>
    <row r="158" spans="1:52" s="140" customFormat="1" ht="14">
      <c r="A158" s="144" t="str">
        <f t="shared" si="17"/>
        <v/>
      </c>
      <c r="B158" s="249" t="str">
        <f t="shared" si="18"/>
        <v/>
      </c>
      <c r="C158" s="250"/>
      <c r="D158" s="144">
        <v>124</v>
      </c>
      <c r="E158" s="144" t="str">
        <f t="shared" si="19"/>
        <v/>
      </c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32"/>
      <c r="AJ158" s="17"/>
      <c r="AK158" s="32"/>
      <c r="AL158" s="5"/>
      <c r="AM158" s="5"/>
      <c r="AN158" s="5"/>
      <c r="AO158" s="5"/>
      <c r="AP158" s="5"/>
      <c r="AQ158" s="296" t="str">
        <f t="shared" si="23"/>
        <v/>
      </c>
      <c r="AR158" s="142" t="str">
        <f t="shared" si="20"/>
        <v/>
      </c>
      <c r="AS158" s="7" t="str">
        <f>UPPER(IF($AI158="","",IF(COUNTIF($AS$34:$AS157,$AI158)&lt;1,$AI158,"")))</f>
        <v/>
      </c>
      <c r="AT158" s="144" t="str">
        <f t="shared" si="21"/>
        <v/>
      </c>
      <c r="AU158" s="142" t="str">
        <f t="shared" si="24"/>
        <v/>
      </c>
      <c r="AV158" s="274"/>
      <c r="AW158" s="251"/>
      <c r="AX158" s="252"/>
      <c r="AY158" s="253" t="str">
        <f t="shared" si="22"/>
        <v/>
      </c>
      <c r="AZ158" s="253"/>
    </row>
    <row r="159" spans="1:52" s="140" customFormat="1" ht="14">
      <c r="A159" s="144" t="str">
        <f t="shared" si="17"/>
        <v/>
      </c>
      <c r="B159" s="249" t="str">
        <f t="shared" si="18"/>
        <v/>
      </c>
      <c r="C159" s="250"/>
      <c r="D159" s="144">
        <v>125</v>
      </c>
      <c r="E159" s="144" t="str">
        <f t="shared" si="19"/>
        <v/>
      </c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32"/>
      <c r="AJ159" s="17"/>
      <c r="AK159" s="32"/>
      <c r="AL159" s="5"/>
      <c r="AM159" s="5"/>
      <c r="AN159" s="5"/>
      <c r="AO159" s="5"/>
      <c r="AP159" s="5"/>
      <c r="AQ159" s="296" t="str">
        <f t="shared" si="23"/>
        <v/>
      </c>
      <c r="AR159" s="142" t="str">
        <f t="shared" si="20"/>
        <v/>
      </c>
      <c r="AS159" s="7" t="str">
        <f>UPPER(IF($AI159="","",IF(COUNTIF($AS$34:$AS158,$AI159)&lt;1,$AI159,"")))</f>
        <v/>
      </c>
      <c r="AT159" s="144" t="str">
        <f t="shared" si="21"/>
        <v/>
      </c>
      <c r="AU159" s="142" t="str">
        <f t="shared" si="24"/>
        <v/>
      </c>
      <c r="AV159" s="274"/>
      <c r="AW159" s="251"/>
      <c r="AX159" s="252"/>
      <c r="AY159" s="253" t="str">
        <f t="shared" si="22"/>
        <v/>
      </c>
      <c r="AZ159" s="253"/>
    </row>
    <row r="160" spans="1:52" s="140" customFormat="1" ht="14">
      <c r="A160" s="144" t="str">
        <f t="shared" si="17"/>
        <v/>
      </c>
      <c r="B160" s="249" t="str">
        <f t="shared" si="18"/>
        <v/>
      </c>
      <c r="C160" s="250"/>
      <c r="D160" s="144">
        <v>126</v>
      </c>
      <c r="E160" s="144" t="str">
        <f t="shared" si="19"/>
        <v/>
      </c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32"/>
      <c r="AJ160" s="17"/>
      <c r="AK160" s="32"/>
      <c r="AL160" s="5"/>
      <c r="AM160" s="5"/>
      <c r="AN160" s="5"/>
      <c r="AO160" s="5"/>
      <c r="AP160" s="5"/>
      <c r="AQ160" s="296" t="str">
        <f t="shared" si="23"/>
        <v/>
      </c>
      <c r="AR160" s="142" t="str">
        <f t="shared" si="20"/>
        <v/>
      </c>
      <c r="AS160" s="7" t="str">
        <f>UPPER(IF($AI160="","",IF(COUNTIF($AS$34:$AS159,$AI160)&lt;1,$AI160,"")))</f>
        <v/>
      </c>
      <c r="AT160" s="144" t="str">
        <f t="shared" si="21"/>
        <v/>
      </c>
      <c r="AU160" s="142" t="str">
        <f t="shared" si="24"/>
        <v/>
      </c>
      <c r="AV160" s="274"/>
      <c r="AW160" s="251"/>
      <c r="AX160" s="252"/>
      <c r="AY160" s="253" t="str">
        <f t="shared" si="22"/>
        <v/>
      </c>
      <c r="AZ160" s="253"/>
    </row>
    <row r="161" spans="1:52" s="140" customFormat="1" ht="14">
      <c r="A161" s="144" t="str">
        <f t="shared" si="17"/>
        <v/>
      </c>
      <c r="B161" s="249" t="str">
        <f t="shared" si="18"/>
        <v/>
      </c>
      <c r="C161" s="250"/>
      <c r="D161" s="144">
        <v>127</v>
      </c>
      <c r="E161" s="144" t="str">
        <f t="shared" si="19"/>
        <v/>
      </c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32"/>
      <c r="AJ161" s="17"/>
      <c r="AK161" s="32"/>
      <c r="AL161" s="5"/>
      <c r="AM161" s="5"/>
      <c r="AN161" s="5"/>
      <c r="AO161" s="5"/>
      <c r="AP161" s="5"/>
      <c r="AQ161" s="296" t="str">
        <f t="shared" si="23"/>
        <v/>
      </c>
      <c r="AR161" s="142" t="str">
        <f t="shared" si="20"/>
        <v/>
      </c>
      <c r="AS161" s="7" t="str">
        <f>UPPER(IF($AI161="","",IF(COUNTIF($AS$34:$AS160,$AI161)&lt;1,$AI161,"")))</f>
        <v/>
      </c>
      <c r="AT161" s="144" t="str">
        <f t="shared" si="21"/>
        <v/>
      </c>
      <c r="AU161" s="142" t="str">
        <f t="shared" si="24"/>
        <v/>
      </c>
      <c r="AV161" s="274"/>
      <c r="AW161" s="251"/>
      <c r="AX161" s="252"/>
      <c r="AY161" s="253" t="str">
        <f t="shared" si="22"/>
        <v/>
      </c>
      <c r="AZ161" s="253"/>
    </row>
    <row r="162" spans="1:52" s="140" customFormat="1" ht="14">
      <c r="A162" s="144" t="str">
        <f t="shared" si="17"/>
        <v/>
      </c>
      <c r="B162" s="249" t="str">
        <f t="shared" si="18"/>
        <v/>
      </c>
      <c r="C162" s="250"/>
      <c r="D162" s="144">
        <v>128</v>
      </c>
      <c r="E162" s="144" t="str">
        <f t="shared" si="19"/>
        <v/>
      </c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32"/>
      <c r="AJ162" s="17"/>
      <c r="AK162" s="32"/>
      <c r="AL162" s="5"/>
      <c r="AM162" s="5"/>
      <c r="AN162" s="5"/>
      <c r="AO162" s="5"/>
      <c r="AP162" s="5"/>
      <c r="AQ162" s="296" t="str">
        <f t="shared" si="23"/>
        <v/>
      </c>
      <c r="AR162" s="142" t="str">
        <f t="shared" si="20"/>
        <v/>
      </c>
      <c r="AS162" s="7" t="str">
        <f>UPPER(IF($AI162="","",IF(COUNTIF($AS$34:$AS161,$AI162)&lt;1,$AI162,"")))</f>
        <v/>
      </c>
      <c r="AT162" s="144" t="str">
        <f t="shared" si="21"/>
        <v/>
      </c>
      <c r="AU162" s="142" t="str">
        <f t="shared" si="24"/>
        <v/>
      </c>
      <c r="AV162" s="274"/>
      <c r="AW162" s="251"/>
      <c r="AX162" s="252"/>
      <c r="AY162" s="253" t="str">
        <f t="shared" si="22"/>
        <v/>
      </c>
      <c r="AZ162" s="253"/>
    </row>
    <row r="163" spans="1:52" s="140" customFormat="1" ht="14">
      <c r="A163" s="144" t="str">
        <f t="shared" ref="A163:A226" si="25">UPPER(IF($I163="","",IF($I163&lt;$D$4,$H163&amp;"O",IF($H163="M",VLOOKUP($I163,$D$4:$F$11,2,0),IF($H163="F",VLOOKUP($I163,$D$4:$F$11,3,0))))))</f>
        <v/>
      </c>
      <c r="B163" s="249" t="str">
        <f t="shared" ref="B163:B226" si="26">IF(G163="","",IF(C163="","X",E163&amp;TEXT(C163,"000")))</f>
        <v/>
      </c>
      <c r="C163" s="250"/>
      <c r="D163" s="144">
        <v>129</v>
      </c>
      <c r="E163" s="144" t="str">
        <f t="shared" ref="E163:E226" si="27">IF(COUNTA($S163:$X163)&gt;0,$H163&amp;"O",IF(COUNTA($AA163:$AC163)&gt;0,$H163&amp;"O",IF($L163="OPEN",$H163&amp;"O",$A163)))</f>
        <v/>
      </c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32"/>
      <c r="AJ163" s="17"/>
      <c r="AK163" s="32"/>
      <c r="AL163" s="5"/>
      <c r="AM163" s="5"/>
      <c r="AN163" s="5"/>
      <c r="AO163" s="5"/>
      <c r="AP163" s="5"/>
      <c r="AQ163" s="296" t="str">
        <f t="shared" si="23"/>
        <v/>
      </c>
      <c r="AR163" s="142" t="str">
        <f t="shared" ref="AR163:AR226" si="28">IF(COUNTA(AG163:AH163)&gt;1,"只可選1項接力",IF(AS163="","",$AR$31))</f>
        <v/>
      </c>
      <c r="AS163" s="7" t="str">
        <f>UPPER(IF($AI163="","",IF(COUNTIF($AS$34:$AS162,$AI163)&lt;1,$AI163,"")))</f>
        <v/>
      </c>
      <c r="AT163" s="144" t="str">
        <f t="shared" ref="AT163:AT226" si="29">IF($AI163="","",IF(COUNTIF($AI$35:$AI$1035,$AI163)&lt;4,"每隊最少4人",IF(COUNTIF($AI$35:$AI$1035,$AI163)&gt;6,"每隊最多6人",COUNTIF($AI$35:$AI$1035,$AI163))))</f>
        <v/>
      </c>
      <c r="AU163" s="142" t="str">
        <f t="shared" si="24"/>
        <v/>
      </c>
      <c r="AV163" s="274"/>
      <c r="AW163" s="251"/>
      <c r="AX163" s="252"/>
      <c r="AY163" s="253" t="str">
        <f t="shared" ref="AY163:AY226" si="30">IF(AU163="","",IF(AX163-AU163=0,"",AX163-AU163))</f>
        <v/>
      </c>
      <c r="AZ163" s="253"/>
    </row>
    <row r="164" spans="1:52" s="140" customFormat="1" ht="14">
      <c r="A164" s="144" t="str">
        <f t="shared" si="25"/>
        <v/>
      </c>
      <c r="B164" s="249" t="str">
        <f t="shared" si="26"/>
        <v/>
      </c>
      <c r="C164" s="250"/>
      <c r="D164" s="144">
        <v>130</v>
      </c>
      <c r="E164" s="144" t="str">
        <f t="shared" si="27"/>
        <v/>
      </c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32"/>
      <c r="AJ164" s="17"/>
      <c r="AK164" s="32"/>
      <c r="AL164" s="5"/>
      <c r="AM164" s="5"/>
      <c r="AN164" s="5"/>
      <c r="AO164" s="5"/>
      <c r="AP164" s="5"/>
      <c r="AQ164" s="296" t="str">
        <f t="shared" ref="AQ164:AQ227" si="31">IF($I164="","",IF(COUNTA(M164:AF164)&gt;4,"超過項目上限",IF(COUNTA(M164:AF164)=0,"請選個人項目",IF(AL164="Y",0,IF(COUNTA(AK164)=1,COUNTA(M164:AF164)*($AQ$31+$AQ$32)+$AQ$30,IF(COUNTA(AK164)=0,COUNTA(M164:AF164)*($AQ$31+$AQ$30)," 輸入錯誤"))))))</f>
        <v/>
      </c>
      <c r="AR164" s="142" t="str">
        <f t="shared" si="28"/>
        <v/>
      </c>
      <c r="AS164" s="7" t="str">
        <f>UPPER(IF($AI164="","",IF(COUNTIF($AS$34:$AS163,$AI164)&lt;1,$AI164,"")))</f>
        <v/>
      </c>
      <c r="AT164" s="144" t="str">
        <f t="shared" si="29"/>
        <v/>
      </c>
      <c r="AU164" s="142" t="str">
        <f t="shared" si="24"/>
        <v/>
      </c>
      <c r="AV164" s="274"/>
      <c r="AW164" s="251"/>
      <c r="AX164" s="252"/>
      <c r="AY164" s="253" t="str">
        <f t="shared" si="30"/>
        <v/>
      </c>
      <c r="AZ164" s="253"/>
    </row>
    <row r="165" spans="1:52" s="140" customFormat="1" ht="14">
      <c r="A165" s="144" t="str">
        <f t="shared" si="25"/>
        <v/>
      </c>
      <c r="B165" s="249" t="str">
        <f t="shared" si="26"/>
        <v/>
      </c>
      <c r="C165" s="250"/>
      <c r="D165" s="144">
        <v>131</v>
      </c>
      <c r="E165" s="144" t="str">
        <f t="shared" si="27"/>
        <v/>
      </c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32"/>
      <c r="AJ165" s="17"/>
      <c r="AK165" s="32"/>
      <c r="AL165" s="5"/>
      <c r="AM165" s="5"/>
      <c r="AN165" s="5"/>
      <c r="AO165" s="5"/>
      <c r="AP165" s="5"/>
      <c r="AQ165" s="296" t="str">
        <f t="shared" si="31"/>
        <v/>
      </c>
      <c r="AR165" s="142" t="str">
        <f t="shared" si="28"/>
        <v/>
      </c>
      <c r="AS165" s="7" t="str">
        <f>UPPER(IF($AI165="","",IF(COUNTIF($AS$34:$AS164,$AI165)&lt;1,$AI165,"")))</f>
        <v/>
      </c>
      <c r="AT165" s="144" t="str">
        <f t="shared" si="29"/>
        <v/>
      </c>
      <c r="AU165" s="142" t="str">
        <f t="shared" ref="AU165:AU228" si="32">IF($E165="","",IF(ISTEXT(AQ165),"輸入有錯誤",IF($AJ165="",SUM($AQ165:$AR165)+$AW165,SUM($AQ165:$AR165)+$AW165+$AJ$34)))</f>
        <v/>
      </c>
      <c r="AV165" s="274"/>
      <c r="AW165" s="251"/>
      <c r="AX165" s="252"/>
      <c r="AY165" s="253" t="str">
        <f t="shared" si="30"/>
        <v/>
      </c>
      <c r="AZ165" s="253"/>
    </row>
    <row r="166" spans="1:52" s="140" customFormat="1" ht="14">
      <c r="A166" s="144" t="str">
        <f t="shared" si="25"/>
        <v/>
      </c>
      <c r="B166" s="249" t="str">
        <f t="shared" si="26"/>
        <v/>
      </c>
      <c r="C166" s="250"/>
      <c r="D166" s="144">
        <v>132</v>
      </c>
      <c r="E166" s="144" t="str">
        <f t="shared" si="27"/>
        <v/>
      </c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32"/>
      <c r="AJ166" s="17"/>
      <c r="AK166" s="32"/>
      <c r="AL166" s="5"/>
      <c r="AM166" s="5"/>
      <c r="AN166" s="5"/>
      <c r="AO166" s="5"/>
      <c r="AP166" s="5"/>
      <c r="AQ166" s="296" t="str">
        <f t="shared" si="31"/>
        <v/>
      </c>
      <c r="AR166" s="142" t="str">
        <f t="shared" si="28"/>
        <v/>
      </c>
      <c r="AS166" s="7" t="str">
        <f>UPPER(IF($AI166="","",IF(COUNTIF($AS$34:$AS165,$AI166)&lt;1,$AI166,"")))</f>
        <v/>
      </c>
      <c r="AT166" s="144" t="str">
        <f t="shared" si="29"/>
        <v/>
      </c>
      <c r="AU166" s="142" t="str">
        <f t="shared" si="32"/>
        <v/>
      </c>
      <c r="AV166" s="274"/>
      <c r="AW166" s="251"/>
      <c r="AX166" s="252"/>
      <c r="AY166" s="253" t="str">
        <f t="shared" si="30"/>
        <v/>
      </c>
      <c r="AZ166" s="253"/>
    </row>
    <row r="167" spans="1:52" s="140" customFormat="1" ht="14">
      <c r="A167" s="144" t="str">
        <f t="shared" si="25"/>
        <v/>
      </c>
      <c r="B167" s="249" t="str">
        <f t="shared" si="26"/>
        <v/>
      </c>
      <c r="C167" s="250"/>
      <c r="D167" s="144">
        <v>133</v>
      </c>
      <c r="E167" s="144" t="str">
        <f t="shared" si="27"/>
        <v/>
      </c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32"/>
      <c r="AJ167" s="17"/>
      <c r="AK167" s="32"/>
      <c r="AL167" s="5"/>
      <c r="AM167" s="5"/>
      <c r="AN167" s="5"/>
      <c r="AO167" s="5"/>
      <c r="AP167" s="5"/>
      <c r="AQ167" s="296" t="str">
        <f t="shared" si="31"/>
        <v/>
      </c>
      <c r="AR167" s="142" t="str">
        <f t="shared" si="28"/>
        <v/>
      </c>
      <c r="AS167" s="7" t="str">
        <f>UPPER(IF($AI167="","",IF(COUNTIF($AS$34:$AS166,$AI167)&lt;1,$AI167,"")))</f>
        <v/>
      </c>
      <c r="AT167" s="144" t="str">
        <f t="shared" si="29"/>
        <v/>
      </c>
      <c r="AU167" s="142" t="str">
        <f t="shared" si="32"/>
        <v/>
      </c>
      <c r="AV167" s="274"/>
      <c r="AW167" s="251"/>
      <c r="AX167" s="252"/>
      <c r="AY167" s="253" t="str">
        <f t="shared" si="30"/>
        <v/>
      </c>
      <c r="AZ167" s="253"/>
    </row>
    <row r="168" spans="1:52" s="140" customFormat="1" ht="14">
      <c r="A168" s="144" t="str">
        <f t="shared" si="25"/>
        <v/>
      </c>
      <c r="B168" s="249" t="str">
        <f t="shared" si="26"/>
        <v/>
      </c>
      <c r="C168" s="250"/>
      <c r="D168" s="144">
        <v>134</v>
      </c>
      <c r="E168" s="144" t="str">
        <f t="shared" si="27"/>
        <v/>
      </c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32"/>
      <c r="AJ168" s="17"/>
      <c r="AK168" s="32"/>
      <c r="AL168" s="5"/>
      <c r="AM168" s="5"/>
      <c r="AN168" s="5"/>
      <c r="AO168" s="5"/>
      <c r="AP168" s="5"/>
      <c r="AQ168" s="296" t="str">
        <f t="shared" si="31"/>
        <v/>
      </c>
      <c r="AR168" s="142" t="str">
        <f t="shared" si="28"/>
        <v/>
      </c>
      <c r="AS168" s="7" t="str">
        <f>UPPER(IF($AI168="","",IF(COUNTIF($AS$34:$AS167,$AI168)&lt;1,$AI168,"")))</f>
        <v/>
      </c>
      <c r="AT168" s="144" t="str">
        <f t="shared" si="29"/>
        <v/>
      </c>
      <c r="AU168" s="142" t="str">
        <f t="shared" si="32"/>
        <v/>
      </c>
      <c r="AV168" s="274"/>
      <c r="AW168" s="251"/>
      <c r="AX168" s="252"/>
      <c r="AY168" s="253" t="str">
        <f t="shared" si="30"/>
        <v/>
      </c>
      <c r="AZ168" s="253"/>
    </row>
    <row r="169" spans="1:52" s="140" customFormat="1" ht="14">
      <c r="A169" s="144" t="str">
        <f t="shared" si="25"/>
        <v/>
      </c>
      <c r="B169" s="249" t="str">
        <f t="shared" si="26"/>
        <v/>
      </c>
      <c r="C169" s="250"/>
      <c r="D169" s="144">
        <v>135</v>
      </c>
      <c r="E169" s="144" t="str">
        <f t="shared" si="27"/>
        <v/>
      </c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32"/>
      <c r="AJ169" s="17"/>
      <c r="AK169" s="32"/>
      <c r="AL169" s="5"/>
      <c r="AM169" s="5"/>
      <c r="AN169" s="5"/>
      <c r="AO169" s="5"/>
      <c r="AP169" s="5"/>
      <c r="AQ169" s="296" t="str">
        <f t="shared" si="31"/>
        <v/>
      </c>
      <c r="AR169" s="142" t="str">
        <f t="shared" si="28"/>
        <v/>
      </c>
      <c r="AS169" s="7" t="str">
        <f>UPPER(IF($AI169="","",IF(COUNTIF($AS$34:$AS168,$AI169)&lt;1,$AI169,"")))</f>
        <v/>
      </c>
      <c r="AT169" s="144" t="str">
        <f t="shared" si="29"/>
        <v/>
      </c>
      <c r="AU169" s="142" t="str">
        <f t="shared" si="32"/>
        <v/>
      </c>
      <c r="AV169" s="274"/>
      <c r="AW169" s="251"/>
      <c r="AX169" s="252"/>
      <c r="AY169" s="253" t="str">
        <f t="shared" si="30"/>
        <v/>
      </c>
      <c r="AZ169" s="253"/>
    </row>
    <row r="170" spans="1:52" s="140" customFormat="1" ht="14">
      <c r="A170" s="144" t="str">
        <f t="shared" si="25"/>
        <v/>
      </c>
      <c r="B170" s="249" t="str">
        <f t="shared" si="26"/>
        <v/>
      </c>
      <c r="C170" s="250"/>
      <c r="D170" s="144">
        <v>136</v>
      </c>
      <c r="E170" s="144" t="str">
        <f t="shared" si="27"/>
        <v/>
      </c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32"/>
      <c r="AJ170" s="17"/>
      <c r="AK170" s="32"/>
      <c r="AL170" s="5"/>
      <c r="AM170" s="5"/>
      <c r="AN170" s="5"/>
      <c r="AO170" s="5"/>
      <c r="AP170" s="5"/>
      <c r="AQ170" s="296" t="str">
        <f t="shared" si="31"/>
        <v/>
      </c>
      <c r="AR170" s="142" t="str">
        <f t="shared" si="28"/>
        <v/>
      </c>
      <c r="AS170" s="7" t="str">
        <f>UPPER(IF($AI170="","",IF(COUNTIF($AS$34:$AS169,$AI170)&lt;1,$AI170,"")))</f>
        <v/>
      </c>
      <c r="AT170" s="144" t="str">
        <f t="shared" si="29"/>
        <v/>
      </c>
      <c r="AU170" s="142" t="str">
        <f t="shared" si="32"/>
        <v/>
      </c>
      <c r="AV170" s="274"/>
      <c r="AW170" s="251"/>
      <c r="AX170" s="252"/>
      <c r="AY170" s="253" t="str">
        <f t="shared" si="30"/>
        <v/>
      </c>
      <c r="AZ170" s="253"/>
    </row>
    <row r="171" spans="1:52" s="140" customFormat="1" ht="14">
      <c r="A171" s="144" t="str">
        <f t="shared" si="25"/>
        <v/>
      </c>
      <c r="B171" s="249" t="str">
        <f t="shared" si="26"/>
        <v/>
      </c>
      <c r="C171" s="250"/>
      <c r="D171" s="144">
        <v>137</v>
      </c>
      <c r="E171" s="144" t="str">
        <f t="shared" si="27"/>
        <v/>
      </c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32"/>
      <c r="AJ171" s="17"/>
      <c r="AK171" s="32"/>
      <c r="AL171" s="5"/>
      <c r="AM171" s="5"/>
      <c r="AN171" s="5"/>
      <c r="AO171" s="5"/>
      <c r="AP171" s="5"/>
      <c r="AQ171" s="296" t="str">
        <f t="shared" si="31"/>
        <v/>
      </c>
      <c r="AR171" s="142" t="str">
        <f t="shared" si="28"/>
        <v/>
      </c>
      <c r="AS171" s="7" t="str">
        <f>UPPER(IF($AI171="","",IF(COUNTIF($AS$34:$AS170,$AI171)&lt;1,$AI171,"")))</f>
        <v/>
      </c>
      <c r="AT171" s="144" t="str">
        <f t="shared" si="29"/>
        <v/>
      </c>
      <c r="AU171" s="142" t="str">
        <f t="shared" si="32"/>
        <v/>
      </c>
      <c r="AV171" s="274"/>
      <c r="AW171" s="251"/>
      <c r="AX171" s="252"/>
      <c r="AY171" s="253" t="str">
        <f t="shared" si="30"/>
        <v/>
      </c>
      <c r="AZ171" s="253"/>
    </row>
    <row r="172" spans="1:52" s="140" customFormat="1" ht="14">
      <c r="A172" s="144" t="str">
        <f t="shared" si="25"/>
        <v/>
      </c>
      <c r="B172" s="249" t="str">
        <f t="shared" si="26"/>
        <v/>
      </c>
      <c r="C172" s="250"/>
      <c r="D172" s="144">
        <v>138</v>
      </c>
      <c r="E172" s="144" t="str">
        <f t="shared" si="27"/>
        <v/>
      </c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32"/>
      <c r="AJ172" s="17"/>
      <c r="AK172" s="32"/>
      <c r="AL172" s="5"/>
      <c r="AM172" s="5"/>
      <c r="AN172" s="5"/>
      <c r="AO172" s="5"/>
      <c r="AP172" s="5"/>
      <c r="AQ172" s="296" t="str">
        <f t="shared" si="31"/>
        <v/>
      </c>
      <c r="AR172" s="142" t="str">
        <f t="shared" si="28"/>
        <v/>
      </c>
      <c r="AS172" s="7" t="str">
        <f>UPPER(IF($AI172="","",IF(COUNTIF($AS$34:$AS171,$AI172)&lt;1,$AI172,"")))</f>
        <v/>
      </c>
      <c r="AT172" s="144" t="str">
        <f t="shared" si="29"/>
        <v/>
      </c>
      <c r="AU172" s="142" t="str">
        <f t="shared" si="32"/>
        <v/>
      </c>
      <c r="AV172" s="274"/>
      <c r="AW172" s="251"/>
      <c r="AX172" s="252"/>
      <c r="AY172" s="253" t="str">
        <f t="shared" si="30"/>
        <v/>
      </c>
      <c r="AZ172" s="253"/>
    </row>
    <row r="173" spans="1:52" s="140" customFormat="1" ht="14">
      <c r="A173" s="144" t="str">
        <f t="shared" si="25"/>
        <v/>
      </c>
      <c r="B173" s="249" t="str">
        <f t="shared" si="26"/>
        <v/>
      </c>
      <c r="C173" s="250"/>
      <c r="D173" s="144">
        <v>139</v>
      </c>
      <c r="E173" s="144" t="str">
        <f t="shared" si="27"/>
        <v/>
      </c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32"/>
      <c r="AJ173" s="17"/>
      <c r="AK173" s="32"/>
      <c r="AL173" s="5"/>
      <c r="AM173" s="5"/>
      <c r="AN173" s="5"/>
      <c r="AO173" s="5"/>
      <c r="AP173" s="5"/>
      <c r="AQ173" s="296" t="str">
        <f t="shared" si="31"/>
        <v/>
      </c>
      <c r="AR173" s="142" t="str">
        <f t="shared" si="28"/>
        <v/>
      </c>
      <c r="AS173" s="7" t="str">
        <f>UPPER(IF($AI173="","",IF(COUNTIF($AS$34:$AS172,$AI173)&lt;1,$AI173,"")))</f>
        <v/>
      </c>
      <c r="AT173" s="144" t="str">
        <f t="shared" si="29"/>
        <v/>
      </c>
      <c r="AU173" s="142" t="str">
        <f t="shared" si="32"/>
        <v/>
      </c>
      <c r="AV173" s="274"/>
      <c r="AW173" s="251"/>
      <c r="AX173" s="252"/>
      <c r="AY173" s="253" t="str">
        <f t="shared" si="30"/>
        <v/>
      </c>
      <c r="AZ173" s="253"/>
    </row>
    <row r="174" spans="1:52" s="140" customFormat="1" ht="14">
      <c r="A174" s="144" t="str">
        <f t="shared" si="25"/>
        <v/>
      </c>
      <c r="B174" s="249" t="str">
        <f t="shared" si="26"/>
        <v/>
      </c>
      <c r="C174" s="250"/>
      <c r="D174" s="144">
        <v>140</v>
      </c>
      <c r="E174" s="144" t="str">
        <f t="shared" si="27"/>
        <v/>
      </c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32"/>
      <c r="AJ174" s="17"/>
      <c r="AK174" s="32"/>
      <c r="AL174" s="5"/>
      <c r="AM174" s="5"/>
      <c r="AN174" s="5"/>
      <c r="AO174" s="5"/>
      <c r="AP174" s="5"/>
      <c r="AQ174" s="296" t="str">
        <f t="shared" si="31"/>
        <v/>
      </c>
      <c r="AR174" s="142" t="str">
        <f t="shared" si="28"/>
        <v/>
      </c>
      <c r="AS174" s="7" t="str">
        <f>UPPER(IF($AI174="","",IF(COUNTIF($AS$34:$AS173,$AI174)&lt;1,$AI174,"")))</f>
        <v/>
      </c>
      <c r="AT174" s="144" t="str">
        <f t="shared" si="29"/>
        <v/>
      </c>
      <c r="AU174" s="142" t="str">
        <f t="shared" si="32"/>
        <v/>
      </c>
      <c r="AV174" s="274"/>
      <c r="AW174" s="251"/>
      <c r="AX174" s="252"/>
      <c r="AY174" s="253" t="str">
        <f t="shared" si="30"/>
        <v/>
      </c>
      <c r="AZ174" s="253"/>
    </row>
    <row r="175" spans="1:52" s="140" customFormat="1" ht="14">
      <c r="A175" s="144" t="str">
        <f t="shared" si="25"/>
        <v/>
      </c>
      <c r="B175" s="249" t="str">
        <f t="shared" si="26"/>
        <v/>
      </c>
      <c r="C175" s="250"/>
      <c r="D175" s="144">
        <v>141</v>
      </c>
      <c r="E175" s="144" t="str">
        <f t="shared" si="27"/>
        <v/>
      </c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32"/>
      <c r="AJ175" s="17"/>
      <c r="AK175" s="32"/>
      <c r="AL175" s="5"/>
      <c r="AM175" s="5"/>
      <c r="AN175" s="5"/>
      <c r="AO175" s="5"/>
      <c r="AP175" s="5"/>
      <c r="AQ175" s="296" t="str">
        <f t="shared" si="31"/>
        <v/>
      </c>
      <c r="AR175" s="142" t="str">
        <f t="shared" si="28"/>
        <v/>
      </c>
      <c r="AS175" s="7" t="str">
        <f>UPPER(IF($AI175="","",IF(COUNTIF($AS$34:$AS174,$AI175)&lt;1,$AI175,"")))</f>
        <v/>
      </c>
      <c r="AT175" s="144" t="str">
        <f t="shared" si="29"/>
        <v/>
      </c>
      <c r="AU175" s="142" t="str">
        <f t="shared" si="32"/>
        <v/>
      </c>
      <c r="AV175" s="274"/>
      <c r="AW175" s="251"/>
      <c r="AX175" s="252"/>
      <c r="AY175" s="253" t="str">
        <f t="shared" si="30"/>
        <v/>
      </c>
      <c r="AZ175" s="253"/>
    </row>
    <row r="176" spans="1:52" s="140" customFormat="1" ht="14">
      <c r="A176" s="144" t="str">
        <f t="shared" si="25"/>
        <v/>
      </c>
      <c r="B176" s="249" t="str">
        <f t="shared" si="26"/>
        <v/>
      </c>
      <c r="C176" s="250"/>
      <c r="D176" s="144">
        <v>142</v>
      </c>
      <c r="E176" s="144" t="str">
        <f t="shared" si="27"/>
        <v/>
      </c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32"/>
      <c r="AJ176" s="17"/>
      <c r="AK176" s="32"/>
      <c r="AL176" s="5"/>
      <c r="AM176" s="5"/>
      <c r="AN176" s="5"/>
      <c r="AO176" s="5"/>
      <c r="AP176" s="5"/>
      <c r="AQ176" s="296" t="str">
        <f t="shared" si="31"/>
        <v/>
      </c>
      <c r="AR176" s="142" t="str">
        <f t="shared" si="28"/>
        <v/>
      </c>
      <c r="AS176" s="7" t="str">
        <f>UPPER(IF($AI176="","",IF(COUNTIF($AS$34:$AS175,$AI176)&lt;1,$AI176,"")))</f>
        <v/>
      </c>
      <c r="AT176" s="144" t="str">
        <f t="shared" si="29"/>
        <v/>
      </c>
      <c r="AU176" s="142" t="str">
        <f t="shared" si="32"/>
        <v/>
      </c>
      <c r="AV176" s="274"/>
      <c r="AW176" s="251"/>
      <c r="AX176" s="252"/>
      <c r="AY176" s="253" t="str">
        <f t="shared" si="30"/>
        <v/>
      </c>
      <c r="AZ176" s="253"/>
    </row>
    <row r="177" spans="1:52" s="140" customFormat="1" ht="14">
      <c r="A177" s="144" t="str">
        <f t="shared" si="25"/>
        <v/>
      </c>
      <c r="B177" s="249" t="str">
        <f t="shared" si="26"/>
        <v/>
      </c>
      <c r="C177" s="250"/>
      <c r="D177" s="144">
        <v>143</v>
      </c>
      <c r="E177" s="144" t="str">
        <f t="shared" si="27"/>
        <v/>
      </c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32"/>
      <c r="AJ177" s="17"/>
      <c r="AK177" s="32"/>
      <c r="AL177" s="5"/>
      <c r="AM177" s="5"/>
      <c r="AN177" s="5"/>
      <c r="AO177" s="5"/>
      <c r="AP177" s="5"/>
      <c r="AQ177" s="296" t="str">
        <f t="shared" si="31"/>
        <v/>
      </c>
      <c r="AR177" s="142" t="str">
        <f t="shared" si="28"/>
        <v/>
      </c>
      <c r="AS177" s="7" t="str">
        <f>UPPER(IF($AI177="","",IF(COUNTIF($AS$34:$AS176,$AI177)&lt;1,$AI177,"")))</f>
        <v/>
      </c>
      <c r="AT177" s="144" t="str">
        <f t="shared" si="29"/>
        <v/>
      </c>
      <c r="AU177" s="142" t="str">
        <f t="shared" si="32"/>
        <v/>
      </c>
      <c r="AV177" s="274"/>
      <c r="AW177" s="251"/>
      <c r="AX177" s="252"/>
      <c r="AY177" s="253" t="str">
        <f t="shared" si="30"/>
        <v/>
      </c>
      <c r="AZ177" s="253"/>
    </row>
    <row r="178" spans="1:52" s="140" customFormat="1" ht="14">
      <c r="A178" s="144" t="str">
        <f t="shared" si="25"/>
        <v/>
      </c>
      <c r="B178" s="249" t="str">
        <f t="shared" si="26"/>
        <v/>
      </c>
      <c r="C178" s="250"/>
      <c r="D178" s="144">
        <v>144</v>
      </c>
      <c r="E178" s="144" t="str">
        <f t="shared" si="27"/>
        <v/>
      </c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32"/>
      <c r="AJ178" s="17"/>
      <c r="AK178" s="32"/>
      <c r="AL178" s="5"/>
      <c r="AM178" s="5"/>
      <c r="AN178" s="5"/>
      <c r="AO178" s="5"/>
      <c r="AP178" s="5"/>
      <c r="AQ178" s="296" t="str">
        <f t="shared" si="31"/>
        <v/>
      </c>
      <c r="AR178" s="142" t="str">
        <f t="shared" si="28"/>
        <v/>
      </c>
      <c r="AS178" s="7" t="str">
        <f>UPPER(IF($AI178="","",IF(COUNTIF($AS$34:$AS177,$AI178)&lt;1,$AI178,"")))</f>
        <v/>
      </c>
      <c r="AT178" s="144" t="str">
        <f t="shared" si="29"/>
        <v/>
      </c>
      <c r="AU178" s="142" t="str">
        <f t="shared" si="32"/>
        <v/>
      </c>
      <c r="AV178" s="274"/>
      <c r="AW178" s="251"/>
      <c r="AX178" s="252"/>
      <c r="AY178" s="253" t="str">
        <f t="shared" si="30"/>
        <v/>
      </c>
      <c r="AZ178" s="253"/>
    </row>
    <row r="179" spans="1:52" s="140" customFormat="1" ht="14">
      <c r="A179" s="144" t="str">
        <f t="shared" si="25"/>
        <v/>
      </c>
      <c r="B179" s="249" t="str">
        <f t="shared" si="26"/>
        <v/>
      </c>
      <c r="C179" s="250"/>
      <c r="D179" s="144">
        <v>145</v>
      </c>
      <c r="E179" s="144" t="str">
        <f t="shared" si="27"/>
        <v/>
      </c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32"/>
      <c r="AJ179" s="17"/>
      <c r="AK179" s="32"/>
      <c r="AL179" s="5"/>
      <c r="AM179" s="5"/>
      <c r="AN179" s="5"/>
      <c r="AO179" s="5"/>
      <c r="AP179" s="5"/>
      <c r="AQ179" s="296" t="str">
        <f t="shared" si="31"/>
        <v/>
      </c>
      <c r="AR179" s="142" t="str">
        <f t="shared" si="28"/>
        <v/>
      </c>
      <c r="AS179" s="7" t="str">
        <f>UPPER(IF($AI179="","",IF(COUNTIF($AS$34:$AS178,$AI179)&lt;1,$AI179,"")))</f>
        <v/>
      </c>
      <c r="AT179" s="144" t="str">
        <f t="shared" si="29"/>
        <v/>
      </c>
      <c r="AU179" s="142" t="str">
        <f t="shared" si="32"/>
        <v/>
      </c>
      <c r="AV179" s="274"/>
      <c r="AW179" s="251"/>
      <c r="AX179" s="252"/>
      <c r="AY179" s="253" t="str">
        <f t="shared" si="30"/>
        <v/>
      </c>
      <c r="AZ179" s="253"/>
    </row>
    <row r="180" spans="1:52" s="140" customFormat="1" ht="14">
      <c r="A180" s="144" t="str">
        <f t="shared" si="25"/>
        <v/>
      </c>
      <c r="B180" s="249" t="str">
        <f t="shared" si="26"/>
        <v/>
      </c>
      <c r="C180" s="250"/>
      <c r="D180" s="144">
        <v>146</v>
      </c>
      <c r="E180" s="144" t="str">
        <f t="shared" si="27"/>
        <v/>
      </c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32"/>
      <c r="AJ180" s="17"/>
      <c r="AK180" s="32"/>
      <c r="AL180" s="5"/>
      <c r="AM180" s="5"/>
      <c r="AN180" s="5"/>
      <c r="AO180" s="5"/>
      <c r="AP180" s="5"/>
      <c r="AQ180" s="296" t="str">
        <f t="shared" si="31"/>
        <v/>
      </c>
      <c r="AR180" s="142" t="str">
        <f t="shared" si="28"/>
        <v/>
      </c>
      <c r="AS180" s="7" t="str">
        <f>UPPER(IF($AI180="","",IF(COUNTIF($AS$34:$AS179,$AI180)&lt;1,$AI180,"")))</f>
        <v/>
      </c>
      <c r="AT180" s="144" t="str">
        <f t="shared" si="29"/>
        <v/>
      </c>
      <c r="AU180" s="142" t="str">
        <f t="shared" si="32"/>
        <v/>
      </c>
      <c r="AV180" s="274"/>
      <c r="AW180" s="251"/>
      <c r="AX180" s="252"/>
      <c r="AY180" s="253" t="str">
        <f t="shared" si="30"/>
        <v/>
      </c>
      <c r="AZ180" s="253"/>
    </row>
    <row r="181" spans="1:52" s="140" customFormat="1" ht="14">
      <c r="A181" s="144" t="str">
        <f t="shared" si="25"/>
        <v/>
      </c>
      <c r="B181" s="249" t="str">
        <f t="shared" si="26"/>
        <v/>
      </c>
      <c r="C181" s="250"/>
      <c r="D181" s="144">
        <v>147</v>
      </c>
      <c r="E181" s="144" t="str">
        <f t="shared" si="27"/>
        <v/>
      </c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32"/>
      <c r="AJ181" s="17"/>
      <c r="AK181" s="32"/>
      <c r="AL181" s="5"/>
      <c r="AM181" s="5"/>
      <c r="AN181" s="5"/>
      <c r="AO181" s="5"/>
      <c r="AP181" s="5"/>
      <c r="AQ181" s="296" t="str">
        <f t="shared" si="31"/>
        <v/>
      </c>
      <c r="AR181" s="142" t="str">
        <f t="shared" si="28"/>
        <v/>
      </c>
      <c r="AS181" s="7" t="str">
        <f>UPPER(IF($AI181="","",IF(COUNTIF($AS$34:$AS180,$AI181)&lt;1,$AI181,"")))</f>
        <v/>
      </c>
      <c r="AT181" s="144" t="str">
        <f t="shared" si="29"/>
        <v/>
      </c>
      <c r="AU181" s="142" t="str">
        <f t="shared" si="32"/>
        <v/>
      </c>
      <c r="AV181" s="274"/>
      <c r="AW181" s="251"/>
      <c r="AX181" s="252"/>
      <c r="AY181" s="253" t="str">
        <f t="shared" si="30"/>
        <v/>
      </c>
      <c r="AZ181" s="253"/>
    </row>
    <row r="182" spans="1:52" s="140" customFormat="1" ht="14">
      <c r="A182" s="144" t="str">
        <f t="shared" si="25"/>
        <v/>
      </c>
      <c r="B182" s="249" t="str">
        <f t="shared" si="26"/>
        <v/>
      </c>
      <c r="C182" s="250"/>
      <c r="D182" s="144">
        <v>148</v>
      </c>
      <c r="E182" s="144" t="str">
        <f t="shared" si="27"/>
        <v/>
      </c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32"/>
      <c r="AJ182" s="17"/>
      <c r="AK182" s="32"/>
      <c r="AL182" s="5"/>
      <c r="AM182" s="5"/>
      <c r="AN182" s="5"/>
      <c r="AO182" s="5"/>
      <c r="AP182" s="5"/>
      <c r="AQ182" s="296" t="str">
        <f t="shared" si="31"/>
        <v/>
      </c>
      <c r="AR182" s="142" t="str">
        <f t="shared" si="28"/>
        <v/>
      </c>
      <c r="AS182" s="7" t="str">
        <f>UPPER(IF($AI182="","",IF(COUNTIF($AS$34:$AS181,$AI182)&lt;1,$AI182,"")))</f>
        <v/>
      </c>
      <c r="AT182" s="144" t="str">
        <f t="shared" si="29"/>
        <v/>
      </c>
      <c r="AU182" s="142" t="str">
        <f t="shared" si="32"/>
        <v/>
      </c>
      <c r="AV182" s="274"/>
      <c r="AW182" s="251"/>
      <c r="AX182" s="252"/>
      <c r="AY182" s="253" t="str">
        <f t="shared" si="30"/>
        <v/>
      </c>
      <c r="AZ182" s="253"/>
    </row>
    <row r="183" spans="1:52" s="140" customFormat="1" ht="14">
      <c r="A183" s="144" t="str">
        <f t="shared" si="25"/>
        <v/>
      </c>
      <c r="B183" s="249" t="str">
        <f t="shared" si="26"/>
        <v/>
      </c>
      <c r="C183" s="250"/>
      <c r="D183" s="144">
        <v>149</v>
      </c>
      <c r="E183" s="144" t="str">
        <f t="shared" si="27"/>
        <v/>
      </c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32"/>
      <c r="AJ183" s="17"/>
      <c r="AK183" s="32"/>
      <c r="AL183" s="5"/>
      <c r="AM183" s="5"/>
      <c r="AN183" s="5"/>
      <c r="AO183" s="5"/>
      <c r="AP183" s="5"/>
      <c r="AQ183" s="296" t="str">
        <f t="shared" si="31"/>
        <v/>
      </c>
      <c r="AR183" s="142" t="str">
        <f t="shared" si="28"/>
        <v/>
      </c>
      <c r="AS183" s="7" t="str">
        <f>UPPER(IF($AI183="","",IF(COUNTIF($AS$34:$AS182,$AI183)&lt;1,$AI183,"")))</f>
        <v/>
      </c>
      <c r="AT183" s="144" t="str">
        <f t="shared" si="29"/>
        <v/>
      </c>
      <c r="AU183" s="142" t="str">
        <f t="shared" si="32"/>
        <v/>
      </c>
      <c r="AV183" s="274"/>
      <c r="AW183" s="251"/>
      <c r="AX183" s="252"/>
      <c r="AY183" s="253" t="str">
        <f t="shared" si="30"/>
        <v/>
      </c>
      <c r="AZ183" s="253"/>
    </row>
    <row r="184" spans="1:52" s="140" customFormat="1" ht="14">
      <c r="A184" s="144" t="str">
        <f t="shared" si="25"/>
        <v/>
      </c>
      <c r="B184" s="249" t="str">
        <f t="shared" si="26"/>
        <v/>
      </c>
      <c r="C184" s="250"/>
      <c r="D184" s="144">
        <v>150</v>
      </c>
      <c r="E184" s="144" t="str">
        <f t="shared" si="27"/>
        <v/>
      </c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32"/>
      <c r="AJ184" s="17"/>
      <c r="AK184" s="32"/>
      <c r="AL184" s="5"/>
      <c r="AM184" s="5"/>
      <c r="AN184" s="5"/>
      <c r="AO184" s="5"/>
      <c r="AP184" s="5"/>
      <c r="AQ184" s="296" t="str">
        <f t="shared" si="31"/>
        <v/>
      </c>
      <c r="AR184" s="142" t="str">
        <f t="shared" si="28"/>
        <v/>
      </c>
      <c r="AS184" s="7" t="str">
        <f>UPPER(IF($AI184="","",IF(COUNTIF($AS$34:$AS183,$AI184)&lt;1,$AI184,"")))</f>
        <v/>
      </c>
      <c r="AT184" s="144" t="str">
        <f t="shared" si="29"/>
        <v/>
      </c>
      <c r="AU184" s="142" t="str">
        <f t="shared" si="32"/>
        <v/>
      </c>
      <c r="AV184" s="274"/>
      <c r="AW184" s="251"/>
      <c r="AX184" s="252"/>
      <c r="AY184" s="253" t="str">
        <f t="shared" si="30"/>
        <v/>
      </c>
      <c r="AZ184" s="253"/>
    </row>
    <row r="185" spans="1:52" s="140" customFormat="1" ht="14">
      <c r="A185" s="144" t="str">
        <f t="shared" si="25"/>
        <v/>
      </c>
      <c r="B185" s="249" t="str">
        <f t="shared" si="26"/>
        <v/>
      </c>
      <c r="C185" s="250"/>
      <c r="D185" s="144">
        <v>151</v>
      </c>
      <c r="E185" s="144" t="str">
        <f t="shared" si="27"/>
        <v/>
      </c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32"/>
      <c r="AJ185" s="17"/>
      <c r="AK185" s="32"/>
      <c r="AL185" s="5"/>
      <c r="AM185" s="5"/>
      <c r="AN185" s="5"/>
      <c r="AO185" s="5"/>
      <c r="AP185" s="5"/>
      <c r="AQ185" s="296" t="str">
        <f t="shared" si="31"/>
        <v/>
      </c>
      <c r="AR185" s="142" t="str">
        <f t="shared" si="28"/>
        <v/>
      </c>
      <c r="AS185" s="7" t="str">
        <f>UPPER(IF($AI185="","",IF(COUNTIF($AS$34:$AS184,$AI185)&lt;1,$AI185,"")))</f>
        <v/>
      </c>
      <c r="AT185" s="144" t="str">
        <f t="shared" si="29"/>
        <v/>
      </c>
      <c r="AU185" s="142" t="str">
        <f t="shared" si="32"/>
        <v/>
      </c>
      <c r="AV185" s="274"/>
      <c r="AW185" s="251"/>
      <c r="AX185" s="252"/>
      <c r="AY185" s="253" t="str">
        <f t="shared" si="30"/>
        <v/>
      </c>
      <c r="AZ185" s="253"/>
    </row>
    <row r="186" spans="1:52" s="140" customFormat="1" ht="14">
      <c r="A186" s="144" t="str">
        <f t="shared" si="25"/>
        <v/>
      </c>
      <c r="B186" s="249" t="str">
        <f t="shared" si="26"/>
        <v/>
      </c>
      <c r="C186" s="250"/>
      <c r="D186" s="144">
        <v>152</v>
      </c>
      <c r="E186" s="144" t="str">
        <f t="shared" si="27"/>
        <v/>
      </c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32"/>
      <c r="AJ186" s="17"/>
      <c r="AK186" s="32"/>
      <c r="AL186" s="5"/>
      <c r="AM186" s="5"/>
      <c r="AN186" s="5"/>
      <c r="AO186" s="5"/>
      <c r="AP186" s="5"/>
      <c r="AQ186" s="296" t="str">
        <f t="shared" si="31"/>
        <v/>
      </c>
      <c r="AR186" s="142" t="str">
        <f t="shared" si="28"/>
        <v/>
      </c>
      <c r="AS186" s="7" t="str">
        <f>UPPER(IF($AI186="","",IF(COUNTIF($AS$34:$AS185,$AI186)&lt;1,$AI186,"")))</f>
        <v/>
      </c>
      <c r="AT186" s="144" t="str">
        <f t="shared" si="29"/>
        <v/>
      </c>
      <c r="AU186" s="142" t="str">
        <f t="shared" si="32"/>
        <v/>
      </c>
      <c r="AV186" s="274"/>
      <c r="AW186" s="251"/>
      <c r="AX186" s="252"/>
      <c r="AY186" s="253" t="str">
        <f t="shared" si="30"/>
        <v/>
      </c>
      <c r="AZ186" s="253"/>
    </row>
    <row r="187" spans="1:52" s="140" customFormat="1" ht="14">
      <c r="A187" s="144" t="str">
        <f t="shared" si="25"/>
        <v/>
      </c>
      <c r="B187" s="249" t="str">
        <f t="shared" si="26"/>
        <v/>
      </c>
      <c r="C187" s="250"/>
      <c r="D187" s="144">
        <v>153</v>
      </c>
      <c r="E187" s="144" t="str">
        <f t="shared" si="27"/>
        <v/>
      </c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32"/>
      <c r="AJ187" s="17"/>
      <c r="AK187" s="32"/>
      <c r="AL187" s="5"/>
      <c r="AM187" s="5"/>
      <c r="AN187" s="5"/>
      <c r="AO187" s="5"/>
      <c r="AP187" s="5"/>
      <c r="AQ187" s="296" t="str">
        <f t="shared" si="31"/>
        <v/>
      </c>
      <c r="AR187" s="142" t="str">
        <f t="shared" si="28"/>
        <v/>
      </c>
      <c r="AS187" s="7" t="str">
        <f>UPPER(IF($AI187="","",IF(COUNTIF($AS$34:$AS186,$AI187)&lt;1,$AI187,"")))</f>
        <v/>
      </c>
      <c r="AT187" s="144" t="str">
        <f t="shared" si="29"/>
        <v/>
      </c>
      <c r="AU187" s="142" t="str">
        <f t="shared" si="32"/>
        <v/>
      </c>
      <c r="AV187" s="274"/>
      <c r="AW187" s="251"/>
      <c r="AX187" s="252"/>
      <c r="AY187" s="253" t="str">
        <f t="shared" si="30"/>
        <v/>
      </c>
      <c r="AZ187" s="253"/>
    </row>
    <row r="188" spans="1:52" s="140" customFormat="1" ht="14">
      <c r="A188" s="144" t="str">
        <f t="shared" si="25"/>
        <v/>
      </c>
      <c r="B188" s="249" t="str">
        <f t="shared" si="26"/>
        <v/>
      </c>
      <c r="C188" s="250"/>
      <c r="D188" s="144">
        <v>154</v>
      </c>
      <c r="E188" s="144" t="str">
        <f t="shared" si="27"/>
        <v/>
      </c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32"/>
      <c r="AJ188" s="17"/>
      <c r="AK188" s="32"/>
      <c r="AL188" s="5"/>
      <c r="AM188" s="5"/>
      <c r="AN188" s="5"/>
      <c r="AO188" s="5"/>
      <c r="AP188" s="5"/>
      <c r="AQ188" s="296" t="str">
        <f t="shared" si="31"/>
        <v/>
      </c>
      <c r="AR188" s="142" t="str">
        <f t="shared" si="28"/>
        <v/>
      </c>
      <c r="AS188" s="7" t="str">
        <f>UPPER(IF($AI188="","",IF(COUNTIF($AS$34:$AS187,$AI188)&lt;1,$AI188,"")))</f>
        <v/>
      </c>
      <c r="AT188" s="144" t="str">
        <f t="shared" si="29"/>
        <v/>
      </c>
      <c r="AU188" s="142" t="str">
        <f t="shared" si="32"/>
        <v/>
      </c>
      <c r="AV188" s="274"/>
      <c r="AW188" s="251"/>
      <c r="AX188" s="252"/>
      <c r="AY188" s="253" t="str">
        <f t="shared" si="30"/>
        <v/>
      </c>
      <c r="AZ188" s="253"/>
    </row>
    <row r="189" spans="1:52" s="140" customFormat="1" ht="14">
      <c r="A189" s="144" t="str">
        <f t="shared" si="25"/>
        <v/>
      </c>
      <c r="B189" s="249" t="str">
        <f t="shared" si="26"/>
        <v/>
      </c>
      <c r="C189" s="250"/>
      <c r="D189" s="144">
        <v>155</v>
      </c>
      <c r="E189" s="144" t="str">
        <f t="shared" si="27"/>
        <v/>
      </c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32"/>
      <c r="AJ189" s="17"/>
      <c r="AK189" s="32"/>
      <c r="AL189" s="5"/>
      <c r="AM189" s="5"/>
      <c r="AN189" s="5"/>
      <c r="AO189" s="5"/>
      <c r="AP189" s="5"/>
      <c r="AQ189" s="296" t="str">
        <f t="shared" si="31"/>
        <v/>
      </c>
      <c r="AR189" s="142" t="str">
        <f t="shared" si="28"/>
        <v/>
      </c>
      <c r="AS189" s="7" t="str">
        <f>UPPER(IF($AI189="","",IF(COUNTIF($AS$34:$AS188,$AI189)&lt;1,$AI189,"")))</f>
        <v/>
      </c>
      <c r="AT189" s="144" t="str">
        <f t="shared" si="29"/>
        <v/>
      </c>
      <c r="AU189" s="142" t="str">
        <f t="shared" si="32"/>
        <v/>
      </c>
      <c r="AV189" s="274"/>
      <c r="AW189" s="251"/>
      <c r="AX189" s="252"/>
      <c r="AY189" s="253" t="str">
        <f t="shared" si="30"/>
        <v/>
      </c>
      <c r="AZ189" s="253"/>
    </row>
    <row r="190" spans="1:52" s="140" customFormat="1" ht="14">
      <c r="A190" s="144" t="str">
        <f t="shared" si="25"/>
        <v/>
      </c>
      <c r="B190" s="249" t="str">
        <f t="shared" si="26"/>
        <v/>
      </c>
      <c r="C190" s="250"/>
      <c r="D190" s="144">
        <v>156</v>
      </c>
      <c r="E190" s="144" t="str">
        <f t="shared" si="27"/>
        <v/>
      </c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32"/>
      <c r="AJ190" s="17"/>
      <c r="AK190" s="32"/>
      <c r="AL190" s="5"/>
      <c r="AM190" s="5"/>
      <c r="AN190" s="5"/>
      <c r="AO190" s="5"/>
      <c r="AP190" s="5"/>
      <c r="AQ190" s="296" t="str">
        <f t="shared" si="31"/>
        <v/>
      </c>
      <c r="AR190" s="142" t="str">
        <f t="shared" si="28"/>
        <v/>
      </c>
      <c r="AS190" s="7" t="str">
        <f>UPPER(IF($AI190="","",IF(COUNTIF($AS$34:$AS189,$AI190)&lt;1,$AI190,"")))</f>
        <v/>
      </c>
      <c r="AT190" s="144" t="str">
        <f t="shared" si="29"/>
        <v/>
      </c>
      <c r="AU190" s="142" t="str">
        <f t="shared" si="32"/>
        <v/>
      </c>
      <c r="AV190" s="274"/>
      <c r="AW190" s="251"/>
      <c r="AX190" s="252"/>
      <c r="AY190" s="253" t="str">
        <f t="shared" si="30"/>
        <v/>
      </c>
      <c r="AZ190" s="253"/>
    </row>
    <row r="191" spans="1:52" s="140" customFormat="1" ht="14">
      <c r="A191" s="144" t="str">
        <f t="shared" si="25"/>
        <v/>
      </c>
      <c r="B191" s="249" t="str">
        <f t="shared" si="26"/>
        <v/>
      </c>
      <c r="C191" s="250"/>
      <c r="D191" s="144">
        <v>157</v>
      </c>
      <c r="E191" s="144" t="str">
        <f t="shared" si="27"/>
        <v/>
      </c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32"/>
      <c r="AJ191" s="17"/>
      <c r="AK191" s="32"/>
      <c r="AL191" s="5"/>
      <c r="AM191" s="5"/>
      <c r="AN191" s="5"/>
      <c r="AO191" s="5"/>
      <c r="AP191" s="5"/>
      <c r="AQ191" s="296" t="str">
        <f t="shared" si="31"/>
        <v/>
      </c>
      <c r="AR191" s="142" t="str">
        <f t="shared" si="28"/>
        <v/>
      </c>
      <c r="AS191" s="7" t="str">
        <f>UPPER(IF($AI191="","",IF(COUNTIF($AS$34:$AS190,$AI191)&lt;1,$AI191,"")))</f>
        <v/>
      </c>
      <c r="AT191" s="144" t="str">
        <f t="shared" si="29"/>
        <v/>
      </c>
      <c r="AU191" s="142" t="str">
        <f t="shared" si="32"/>
        <v/>
      </c>
      <c r="AV191" s="274"/>
      <c r="AW191" s="251"/>
      <c r="AX191" s="252"/>
      <c r="AY191" s="253" t="str">
        <f t="shared" si="30"/>
        <v/>
      </c>
      <c r="AZ191" s="253"/>
    </row>
    <row r="192" spans="1:52" s="140" customFormat="1" ht="14">
      <c r="A192" s="144" t="str">
        <f t="shared" si="25"/>
        <v/>
      </c>
      <c r="B192" s="249" t="str">
        <f t="shared" si="26"/>
        <v/>
      </c>
      <c r="C192" s="250"/>
      <c r="D192" s="144">
        <v>158</v>
      </c>
      <c r="E192" s="144" t="str">
        <f t="shared" si="27"/>
        <v/>
      </c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32"/>
      <c r="AJ192" s="17"/>
      <c r="AK192" s="32"/>
      <c r="AL192" s="5"/>
      <c r="AM192" s="5"/>
      <c r="AN192" s="5"/>
      <c r="AO192" s="5"/>
      <c r="AP192" s="5"/>
      <c r="AQ192" s="296" t="str">
        <f t="shared" si="31"/>
        <v/>
      </c>
      <c r="AR192" s="142" t="str">
        <f t="shared" si="28"/>
        <v/>
      </c>
      <c r="AS192" s="7" t="str">
        <f>UPPER(IF($AI192="","",IF(COUNTIF($AS$34:$AS191,$AI192)&lt;1,$AI192,"")))</f>
        <v/>
      </c>
      <c r="AT192" s="144" t="str">
        <f t="shared" si="29"/>
        <v/>
      </c>
      <c r="AU192" s="142" t="str">
        <f t="shared" si="32"/>
        <v/>
      </c>
      <c r="AV192" s="274"/>
      <c r="AW192" s="251"/>
      <c r="AX192" s="252"/>
      <c r="AY192" s="253" t="str">
        <f t="shared" si="30"/>
        <v/>
      </c>
      <c r="AZ192" s="253"/>
    </row>
    <row r="193" spans="1:52" s="140" customFormat="1" ht="14">
      <c r="A193" s="144" t="str">
        <f t="shared" si="25"/>
        <v/>
      </c>
      <c r="B193" s="249" t="str">
        <f t="shared" si="26"/>
        <v/>
      </c>
      <c r="C193" s="250"/>
      <c r="D193" s="144">
        <v>159</v>
      </c>
      <c r="E193" s="144" t="str">
        <f t="shared" si="27"/>
        <v/>
      </c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32"/>
      <c r="AJ193" s="17"/>
      <c r="AK193" s="32"/>
      <c r="AL193" s="5"/>
      <c r="AM193" s="5"/>
      <c r="AN193" s="5"/>
      <c r="AO193" s="5"/>
      <c r="AP193" s="5"/>
      <c r="AQ193" s="296" t="str">
        <f t="shared" si="31"/>
        <v/>
      </c>
      <c r="AR193" s="142" t="str">
        <f t="shared" si="28"/>
        <v/>
      </c>
      <c r="AS193" s="7" t="str">
        <f>UPPER(IF($AI193="","",IF(COUNTIF($AS$34:$AS192,$AI193)&lt;1,$AI193,"")))</f>
        <v/>
      </c>
      <c r="AT193" s="144" t="str">
        <f t="shared" si="29"/>
        <v/>
      </c>
      <c r="AU193" s="142" t="str">
        <f t="shared" si="32"/>
        <v/>
      </c>
      <c r="AV193" s="274"/>
      <c r="AW193" s="251"/>
      <c r="AX193" s="252"/>
      <c r="AY193" s="253" t="str">
        <f t="shared" si="30"/>
        <v/>
      </c>
      <c r="AZ193" s="253"/>
    </row>
    <row r="194" spans="1:52" s="140" customFormat="1" ht="14">
      <c r="A194" s="144" t="str">
        <f t="shared" si="25"/>
        <v/>
      </c>
      <c r="B194" s="249" t="str">
        <f t="shared" si="26"/>
        <v/>
      </c>
      <c r="C194" s="250"/>
      <c r="D194" s="144">
        <v>160</v>
      </c>
      <c r="E194" s="144" t="str">
        <f t="shared" si="27"/>
        <v/>
      </c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32"/>
      <c r="AJ194" s="17"/>
      <c r="AK194" s="32"/>
      <c r="AL194" s="5"/>
      <c r="AM194" s="5"/>
      <c r="AN194" s="5"/>
      <c r="AO194" s="5"/>
      <c r="AP194" s="5"/>
      <c r="AQ194" s="296" t="str">
        <f t="shared" si="31"/>
        <v/>
      </c>
      <c r="AR194" s="142" t="str">
        <f t="shared" si="28"/>
        <v/>
      </c>
      <c r="AS194" s="7" t="str">
        <f>UPPER(IF($AI194="","",IF(COUNTIF($AS$34:$AS193,$AI194)&lt;1,$AI194,"")))</f>
        <v/>
      </c>
      <c r="AT194" s="144" t="str">
        <f t="shared" si="29"/>
        <v/>
      </c>
      <c r="AU194" s="142" t="str">
        <f t="shared" si="32"/>
        <v/>
      </c>
      <c r="AV194" s="274"/>
      <c r="AW194" s="251"/>
      <c r="AX194" s="252"/>
      <c r="AY194" s="253" t="str">
        <f t="shared" si="30"/>
        <v/>
      </c>
      <c r="AZ194" s="253"/>
    </row>
    <row r="195" spans="1:52" s="140" customFormat="1" ht="14">
      <c r="A195" s="144" t="str">
        <f t="shared" si="25"/>
        <v/>
      </c>
      <c r="B195" s="249" t="str">
        <f t="shared" si="26"/>
        <v/>
      </c>
      <c r="C195" s="250"/>
      <c r="D195" s="144">
        <v>161</v>
      </c>
      <c r="E195" s="144" t="str">
        <f t="shared" si="27"/>
        <v/>
      </c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32"/>
      <c r="AJ195" s="17"/>
      <c r="AK195" s="32"/>
      <c r="AL195" s="5"/>
      <c r="AM195" s="5"/>
      <c r="AN195" s="5"/>
      <c r="AO195" s="5"/>
      <c r="AP195" s="5"/>
      <c r="AQ195" s="296" t="str">
        <f t="shared" si="31"/>
        <v/>
      </c>
      <c r="AR195" s="142" t="str">
        <f t="shared" si="28"/>
        <v/>
      </c>
      <c r="AS195" s="7" t="str">
        <f>UPPER(IF($AI195="","",IF(COUNTIF($AS$34:$AS194,$AI195)&lt;1,$AI195,"")))</f>
        <v/>
      </c>
      <c r="AT195" s="144" t="str">
        <f t="shared" si="29"/>
        <v/>
      </c>
      <c r="AU195" s="142" t="str">
        <f t="shared" si="32"/>
        <v/>
      </c>
      <c r="AV195" s="274"/>
      <c r="AW195" s="251"/>
      <c r="AX195" s="252"/>
      <c r="AY195" s="253" t="str">
        <f t="shared" si="30"/>
        <v/>
      </c>
      <c r="AZ195" s="253"/>
    </row>
    <row r="196" spans="1:52" s="140" customFormat="1" ht="14">
      <c r="A196" s="144" t="str">
        <f t="shared" si="25"/>
        <v/>
      </c>
      <c r="B196" s="249" t="str">
        <f t="shared" si="26"/>
        <v/>
      </c>
      <c r="C196" s="250"/>
      <c r="D196" s="144">
        <v>162</v>
      </c>
      <c r="E196" s="144" t="str">
        <f t="shared" si="27"/>
        <v/>
      </c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32"/>
      <c r="AJ196" s="17"/>
      <c r="AK196" s="32"/>
      <c r="AL196" s="5"/>
      <c r="AM196" s="5"/>
      <c r="AN196" s="5"/>
      <c r="AO196" s="5"/>
      <c r="AP196" s="5"/>
      <c r="AQ196" s="296" t="str">
        <f t="shared" si="31"/>
        <v/>
      </c>
      <c r="AR196" s="142" t="str">
        <f t="shared" si="28"/>
        <v/>
      </c>
      <c r="AS196" s="7" t="str">
        <f>UPPER(IF($AI196="","",IF(COUNTIF($AS$34:$AS195,$AI196)&lt;1,$AI196,"")))</f>
        <v/>
      </c>
      <c r="AT196" s="144" t="str">
        <f t="shared" si="29"/>
        <v/>
      </c>
      <c r="AU196" s="142" t="str">
        <f t="shared" si="32"/>
        <v/>
      </c>
      <c r="AV196" s="274"/>
      <c r="AW196" s="251"/>
      <c r="AX196" s="252"/>
      <c r="AY196" s="253" t="str">
        <f t="shared" si="30"/>
        <v/>
      </c>
      <c r="AZ196" s="253"/>
    </row>
    <row r="197" spans="1:52" s="140" customFormat="1" ht="14">
      <c r="A197" s="144" t="str">
        <f t="shared" si="25"/>
        <v/>
      </c>
      <c r="B197" s="249" t="str">
        <f t="shared" si="26"/>
        <v/>
      </c>
      <c r="C197" s="250"/>
      <c r="D197" s="144">
        <v>163</v>
      </c>
      <c r="E197" s="144" t="str">
        <f t="shared" si="27"/>
        <v/>
      </c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32"/>
      <c r="AJ197" s="17"/>
      <c r="AK197" s="32"/>
      <c r="AL197" s="5"/>
      <c r="AM197" s="5"/>
      <c r="AN197" s="5"/>
      <c r="AO197" s="5"/>
      <c r="AP197" s="5"/>
      <c r="AQ197" s="296" t="str">
        <f t="shared" si="31"/>
        <v/>
      </c>
      <c r="AR197" s="142" t="str">
        <f t="shared" si="28"/>
        <v/>
      </c>
      <c r="AS197" s="7" t="str">
        <f>UPPER(IF($AI197="","",IF(COUNTIF($AS$34:$AS196,$AI197)&lt;1,$AI197,"")))</f>
        <v/>
      </c>
      <c r="AT197" s="144" t="str">
        <f t="shared" si="29"/>
        <v/>
      </c>
      <c r="AU197" s="142" t="str">
        <f t="shared" si="32"/>
        <v/>
      </c>
      <c r="AV197" s="274"/>
      <c r="AW197" s="251"/>
      <c r="AX197" s="252"/>
      <c r="AY197" s="253" t="str">
        <f t="shared" si="30"/>
        <v/>
      </c>
      <c r="AZ197" s="253"/>
    </row>
    <row r="198" spans="1:52" s="140" customFormat="1" ht="14">
      <c r="A198" s="144" t="str">
        <f t="shared" si="25"/>
        <v/>
      </c>
      <c r="B198" s="249" t="str">
        <f t="shared" si="26"/>
        <v/>
      </c>
      <c r="C198" s="250"/>
      <c r="D198" s="144">
        <v>164</v>
      </c>
      <c r="E198" s="144" t="str">
        <f t="shared" si="27"/>
        <v/>
      </c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32"/>
      <c r="AJ198" s="17"/>
      <c r="AK198" s="32"/>
      <c r="AL198" s="5"/>
      <c r="AM198" s="5"/>
      <c r="AN198" s="5"/>
      <c r="AO198" s="5"/>
      <c r="AP198" s="5"/>
      <c r="AQ198" s="296" t="str">
        <f t="shared" si="31"/>
        <v/>
      </c>
      <c r="AR198" s="142" t="str">
        <f t="shared" si="28"/>
        <v/>
      </c>
      <c r="AS198" s="7" t="str">
        <f>UPPER(IF($AI198="","",IF(COUNTIF($AS$34:$AS197,$AI198)&lt;1,$AI198,"")))</f>
        <v/>
      </c>
      <c r="AT198" s="144" t="str">
        <f t="shared" si="29"/>
        <v/>
      </c>
      <c r="AU198" s="142" t="str">
        <f t="shared" si="32"/>
        <v/>
      </c>
      <c r="AV198" s="274"/>
      <c r="AW198" s="251"/>
      <c r="AX198" s="252"/>
      <c r="AY198" s="253" t="str">
        <f t="shared" si="30"/>
        <v/>
      </c>
      <c r="AZ198" s="253"/>
    </row>
    <row r="199" spans="1:52" s="140" customFormat="1" ht="14">
      <c r="A199" s="144" t="str">
        <f t="shared" si="25"/>
        <v/>
      </c>
      <c r="B199" s="249" t="str">
        <f t="shared" si="26"/>
        <v/>
      </c>
      <c r="C199" s="250"/>
      <c r="D199" s="144">
        <v>165</v>
      </c>
      <c r="E199" s="144" t="str">
        <f t="shared" si="27"/>
        <v/>
      </c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32"/>
      <c r="AJ199" s="17"/>
      <c r="AK199" s="32"/>
      <c r="AL199" s="5"/>
      <c r="AM199" s="5"/>
      <c r="AN199" s="5"/>
      <c r="AO199" s="5"/>
      <c r="AP199" s="5"/>
      <c r="AQ199" s="296" t="str">
        <f t="shared" si="31"/>
        <v/>
      </c>
      <c r="AR199" s="142" t="str">
        <f t="shared" si="28"/>
        <v/>
      </c>
      <c r="AS199" s="7" t="str">
        <f>UPPER(IF($AI199="","",IF(COUNTIF($AS$34:$AS198,$AI199)&lt;1,$AI199,"")))</f>
        <v/>
      </c>
      <c r="AT199" s="144" t="str">
        <f t="shared" si="29"/>
        <v/>
      </c>
      <c r="AU199" s="142" t="str">
        <f t="shared" si="32"/>
        <v/>
      </c>
      <c r="AV199" s="274"/>
      <c r="AW199" s="251"/>
      <c r="AX199" s="252"/>
      <c r="AY199" s="253" t="str">
        <f t="shared" si="30"/>
        <v/>
      </c>
      <c r="AZ199" s="253"/>
    </row>
    <row r="200" spans="1:52" s="140" customFormat="1" ht="14">
      <c r="A200" s="144" t="str">
        <f t="shared" si="25"/>
        <v/>
      </c>
      <c r="B200" s="249" t="str">
        <f t="shared" si="26"/>
        <v/>
      </c>
      <c r="C200" s="250"/>
      <c r="D200" s="144">
        <v>166</v>
      </c>
      <c r="E200" s="144" t="str">
        <f t="shared" si="27"/>
        <v/>
      </c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32"/>
      <c r="AJ200" s="17"/>
      <c r="AK200" s="32"/>
      <c r="AL200" s="5"/>
      <c r="AM200" s="5"/>
      <c r="AN200" s="5"/>
      <c r="AO200" s="5"/>
      <c r="AP200" s="5"/>
      <c r="AQ200" s="296" t="str">
        <f t="shared" si="31"/>
        <v/>
      </c>
      <c r="AR200" s="142" t="str">
        <f t="shared" si="28"/>
        <v/>
      </c>
      <c r="AS200" s="7" t="str">
        <f>UPPER(IF($AI200="","",IF(COUNTIF($AS$34:$AS199,$AI200)&lt;1,$AI200,"")))</f>
        <v/>
      </c>
      <c r="AT200" s="144" t="str">
        <f t="shared" si="29"/>
        <v/>
      </c>
      <c r="AU200" s="142" t="str">
        <f t="shared" si="32"/>
        <v/>
      </c>
      <c r="AV200" s="274"/>
      <c r="AW200" s="251"/>
      <c r="AX200" s="252"/>
      <c r="AY200" s="253" t="str">
        <f t="shared" si="30"/>
        <v/>
      </c>
      <c r="AZ200" s="253"/>
    </row>
    <row r="201" spans="1:52" s="140" customFormat="1" ht="14">
      <c r="A201" s="144" t="str">
        <f t="shared" si="25"/>
        <v/>
      </c>
      <c r="B201" s="249" t="str">
        <f t="shared" si="26"/>
        <v/>
      </c>
      <c r="C201" s="250"/>
      <c r="D201" s="144">
        <v>167</v>
      </c>
      <c r="E201" s="144" t="str">
        <f t="shared" si="27"/>
        <v/>
      </c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32"/>
      <c r="AJ201" s="17"/>
      <c r="AK201" s="32"/>
      <c r="AL201" s="5"/>
      <c r="AM201" s="5"/>
      <c r="AN201" s="5"/>
      <c r="AO201" s="5"/>
      <c r="AP201" s="5"/>
      <c r="AQ201" s="296" t="str">
        <f t="shared" si="31"/>
        <v/>
      </c>
      <c r="AR201" s="142" t="str">
        <f t="shared" si="28"/>
        <v/>
      </c>
      <c r="AS201" s="7" t="str">
        <f>UPPER(IF($AI201="","",IF(COUNTIF($AS$34:$AS200,$AI201)&lt;1,$AI201,"")))</f>
        <v/>
      </c>
      <c r="AT201" s="144" t="str">
        <f t="shared" si="29"/>
        <v/>
      </c>
      <c r="AU201" s="142" t="str">
        <f t="shared" si="32"/>
        <v/>
      </c>
      <c r="AV201" s="274"/>
      <c r="AW201" s="251"/>
      <c r="AX201" s="252"/>
      <c r="AY201" s="253" t="str">
        <f t="shared" si="30"/>
        <v/>
      </c>
      <c r="AZ201" s="253"/>
    </row>
    <row r="202" spans="1:52" s="140" customFormat="1" ht="14">
      <c r="A202" s="144" t="str">
        <f t="shared" si="25"/>
        <v/>
      </c>
      <c r="B202" s="249" t="str">
        <f t="shared" si="26"/>
        <v/>
      </c>
      <c r="C202" s="250"/>
      <c r="D202" s="144">
        <v>168</v>
      </c>
      <c r="E202" s="144" t="str">
        <f t="shared" si="27"/>
        <v/>
      </c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32"/>
      <c r="AJ202" s="17"/>
      <c r="AK202" s="32"/>
      <c r="AL202" s="5"/>
      <c r="AM202" s="5"/>
      <c r="AN202" s="5"/>
      <c r="AO202" s="5"/>
      <c r="AP202" s="5"/>
      <c r="AQ202" s="296" t="str">
        <f t="shared" si="31"/>
        <v/>
      </c>
      <c r="AR202" s="142" t="str">
        <f t="shared" si="28"/>
        <v/>
      </c>
      <c r="AS202" s="7" t="str">
        <f>UPPER(IF($AI202="","",IF(COUNTIF($AS$34:$AS201,$AI202)&lt;1,$AI202,"")))</f>
        <v/>
      </c>
      <c r="AT202" s="144" t="str">
        <f t="shared" si="29"/>
        <v/>
      </c>
      <c r="AU202" s="142" t="str">
        <f t="shared" si="32"/>
        <v/>
      </c>
      <c r="AV202" s="274"/>
      <c r="AW202" s="251"/>
      <c r="AX202" s="252"/>
      <c r="AY202" s="253" t="str">
        <f t="shared" si="30"/>
        <v/>
      </c>
      <c r="AZ202" s="253"/>
    </row>
    <row r="203" spans="1:52" s="140" customFormat="1" ht="14">
      <c r="A203" s="144" t="str">
        <f t="shared" si="25"/>
        <v/>
      </c>
      <c r="B203" s="249" t="str">
        <f t="shared" si="26"/>
        <v/>
      </c>
      <c r="C203" s="250"/>
      <c r="D203" s="144">
        <v>169</v>
      </c>
      <c r="E203" s="144" t="str">
        <f t="shared" si="27"/>
        <v/>
      </c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32"/>
      <c r="AJ203" s="17"/>
      <c r="AK203" s="32"/>
      <c r="AL203" s="5"/>
      <c r="AM203" s="5"/>
      <c r="AN203" s="5"/>
      <c r="AO203" s="5"/>
      <c r="AP203" s="5"/>
      <c r="AQ203" s="296" t="str">
        <f t="shared" si="31"/>
        <v/>
      </c>
      <c r="AR203" s="142" t="str">
        <f t="shared" si="28"/>
        <v/>
      </c>
      <c r="AS203" s="7" t="str">
        <f>UPPER(IF($AI203="","",IF(COUNTIF($AS$34:$AS202,$AI203)&lt;1,$AI203,"")))</f>
        <v/>
      </c>
      <c r="AT203" s="144" t="str">
        <f t="shared" si="29"/>
        <v/>
      </c>
      <c r="AU203" s="142" t="str">
        <f t="shared" si="32"/>
        <v/>
      </c>
      <c r="AV203" s="274"/>
      <c r="AW203" s="251"/>
      <c r="AX203" s="252"/>
      <c r="AY203" s="253" t="str">
        <f t="shared" si="30"/>
        <v/>
      </c>
      <c r="AZ203" s="253"/>
    </row>
    <row r="204" spans="1:52" s="140" customFormat="1" ht="14">
      <c r="A204" s="144" t="str">
        <f t="shared" si="25"/>
        <v/>
      </c>
      <c r="B204" s="249" t="str">
        <f t="shared" si="26"/>
        <v/>
      </c>
      <c r="C204" s="250"/>
      <c r="D204" s="144">
        <v>170</v>
      </c>
      <c r="E204" s="144" t="str">
        <f t="shared" si="27"/>
        <v/>
      </c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32"/>
      <c r="AJ204" s="17"/>
      <c r="AK204" s="32"/>
      <c r="AL204" s="5"/>
      <c r="AM204" s="5"/>
      <c r="AN204" s="5"/>
      <c r="AO204" s="5"/>
      <c r="AP204" s="5"/>
      <c r="AQ204" s="296" t="str">
        <f t="shared" si="31"/>
        <v/>
      </c>
      <c r="AR204" s="142" t="str">
        <f t="shared" si="28"/>
        <v/>
      </c>
      <c r="AS204" s="7" t="str">
        <f>UPPER(IF($AI204="","",IF(COUNTIF($AS$34:$AS203,$AI204)&lt;1,$AI204,"")))</f>
        <v/>
      </c>
      <c r="AT204" s="144" t="str">
        <f t="shared" si="29"/>
        <v/>
      </c>
      <c r="AU204" s="142" t="str">
        <f t="shared" si="32"/>
        <v/>
      </c>
      <c r="AV204" s="274"/>
      <c r="AW204" s="251"/>
      <c r="AX204" s="252"/>
      <c r="AY204" s="253" t="str">
        <f t="shared" si="30"/>
        <v/>
      </c>
      <c r="AZ204" s="253"/>
    </row>
    <row r="205" spans="1:52" s="140" customFormat="1" ht="14">
      <c r="A205" s="144" t="str">
        <f t="shared" si="25"/>
        <v/>
      </c>
      <c r="B205" s="249" t="str">
        <f t="shared" si="26"/>
        <v/>
      </c>
      <c r="C205" s="250"/>
      <c r="D205" s="144">
        <v>171</v>
      </c>
      <c r="E205" s="144" t="str">
        <f t="shared" si="27"/>
        <v/>
      </c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32"/>
      <c r="AJ205" s="17"/>
      <c r="AK205" s="32"/>
      <c r="AL205" s="5"/>
      <c r="AM205" s="5"/>
      <c r="AN205" s="5"/>
      <c r="AO205" s="5"/>
      <c r="AP205" s="5"/>
      <c r="AQ205" s="296" t="str">
        <f t="shared" si="31"/>
        <v/>
      </c>
      <c r="AR205" s="142" t="str">
        <f t="shared" si="28"/>
        <v/>
      </c>
      <c r="AS205" s="7" t="str">
        <f>UPPER(IF($AI205="","",IF(COUNTIF($AS$34:$AS204,$AI205)&lt;1,$AI205,"")))</f>
        <v/>
      </c>
      <c r="AT205" s="144" t="str">
        <f t="shared" si="29"/>
        <v/>
      </c>
      <c r="AU205" s="142" t="str">
        <f t="shared" si="32"/>
        <v/>
      </c>
      <c r="AV205" s="274"/>
      <c r="AW205" s="251"/>
      <c r="AX205" s="252"/>
      <c r="AY205" s="253" t="str">
        <f t="shared" si="30"/>
        <v/>
      </c>
      <c r="AZ205" s="253"/>
    </row>
    <row r="206" spans="1:52" s="140" customFormat="1" ht="14">
      <c r="A206" s="144" t="str">
        <f t="shared" si="25"/>
        <v/>
      </c>
      <c r="B206" s="249" t="str">
        <f t="shared" si="26"/>
        <v/>
      </c>
      <c r="C206" s="250"/>
      <c r="D206" s="144">
        <v>172</v>
      </c>
      <c r="E206" s="144" t="str">
        <f t="shared" si="27"/>
        <v/>
      </c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32"/>
      <c r="AJ206" s="17"/>
      <c r="AK206" s="32"/>
      <c r="AL206" s="5"/>
      <c r="AM206" s="5"/>
      <c r="AN206" s="5"/>
      <c r="AO206" s="5"/>
      <c r="AP206" s="5"/>
      <c r="AQ206" s="296" t="str">
        <f t="shared" si="31"/>
        <v/>
      </c>
      <c r="AR206" s="142" t="str">
        <f t="shared" si="28"/>
        <v/>
      </c>
      <c r="AS206" s="7" t="str">
        <f>UPPER(IF($AI206="","",IF(COUNTIF($AS$34:$AS205,$AI206)&lt;1,$AI206,"")))</f>
        <v/>
      </c>
      <c r="AT206" s="144" t="str">
        <f t="shared" si="29"/>
        <v/>
      </c>
      <c r="AU206" s="142" t="str">
        <f t="shared" si="32"/>
        <v/>
      </c>
      <c r="AV206" s="274"/>
      <c r="AW206" s="251"/>
      <c r="AX206" s="252"/>
      <c r="AY206" s="253" t="str">
        <f t="shared" si="30"/>
        <v/>
      </c>
      <c r="AZ206" s="253"/>
    </row>
    <row r="207" spans="1:52" s="140" customFormat="1" ht="14">
      <c r="A207" s="144" t="str">
        <f t="shared" si="25"/>
        <v/>
      </c>
      <c r="B207" s="249" t="str">
        <f t="shared" si="26"/>
        <v/>
      </c>
      <c r="C207" s="250"/>
      <c r="D207" s="144">
        <v>173</v>
      </c>
      <c r="E207" s="144" t="str">
        <f t="shared" si="27"/>
        <v/>
      </c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32"/>
      <c r="AJ207" s="17"/>
      <c r="AK207" s="32"/>
      <c r="AL207" s="5"/>
      <c r="AM207" s="5"/>
      <c r="AN207" s="5"/>
      <c r="AO207" s="5"/>
      <c r="AP207" s="5"/>
      <c r="AQ207" s="296" t="str">
        <f t="shared" si="31"/>
        <v/>
      </c>
      <c r="AR207" s="142" t="str">
        <f t="shared" si="28"/>
        <v/>
      </c>
      <c r="AS207" s="7" t="str">
        <f>UPPER(IF($AI207="","",IF(COUNTIF($AS$34:$AS206,$AI207)&lt;1,$AI207,"")))</f>
        <v/>
      </c>
      <c r="AT207" s="144" t="str">
        <f t="shared" si="29"/>
        <v/>
      </c>
      <c r="AU207" s="142" t="str">
        <f t="shared" si="32"/>
        <v/>
      </c>
      <c r="AV207" s="274"/>
      <c r="AW207" s="251"/>
      <c r="AX207" s="252"/>
      <c r="AY207" s="253" t="str">
        <f t="shared" si="30"/>
        <v/>
      </c>
      <c r="AZ207" s="253"/>
    </row>
    <row r="208" spans="1:52" s="140" customFormat="1" ht="14">
      <c r="A208" s="144" t="str">
        <f t="shared" si="25"/>
        <v/>
      </c>
      <c r="B208" s="249" t="str">
        <f t="shared" si="26"/>
        <v/>
      </c>
      <c r="C208" s="250"/>
      <c r="D208" s="144">
        <v>174</v>
      </c>
      <c r="E208" s="144" t="str">
        <f t="shared" si="27"/>
        <v/>
      </c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32"/>
      <c r="AJ208" s="17"/>
      <c r="AK208" s="32"/>
      <c r="AL208" s="5"/>
      <c r="AM208" s="5"/>
      <c r="AN208" s="5"/>
      <c r="AO208" s="5"/>
      <c r="AP208" s="5"/>
      <c r="AQ208" s="296" t="str">
        <f t="shared" si="31"/>
        <v/>
      </c>
      <c r="AR208" s="142" t="str">
        <f t="shared" si="28"/>
        <v/>
      </c>
      <c r="AS208" s="7" t="str">
        <f>UPPER(IF($AI208="","",IF(COUNTIF($AS$34:$AS207,$AI208)&lt;1,$AI208,"")))</f>
        <v/>
      </c>
      <c r="AT208" s="144" t="str">
        <f t="shared" si="29"/>
        <v/>
      </c>
      <c r="AU208" s="142" t="str">
        <f t="shared" si="32"/>
        <v/>
      </c>
      <c r="AV208" s="274"/>
      <c r="AW208" s="251"/>
      <c r="AX208" s="252"/>
      <c r="AY208" s="253" t="str">
        <f t="shared" si="30"/>
        <v/>
      </c>
      <c r="AZ208" s="253"/>
    </row>
    <row r="209" spans="1:52" s="140" customFormat="1" ht="14">
      <c r="A209" s="144" t="str">
        <f t="shared" si="25"/>
        <v/>
      </c>
      <c r="B209" s="249" t="str">
        <f t="shared" si="26"/>
        <v/>
      </c>
      <c r="C209" s="250"/>
      <c r="D209" s="144">
        <v>175</v>
      </c>
      <c r="E209" s="144" t="str">
        <f t="shared" si="27"/>
        <v/>
      </c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32"/>
      <c r="AJ209" s="17"/>
      <c r="AK209" s="32"/>
      <c r="AL209" s="5"/>
      <c r="AM209" s="5"/>
      <c r="AN209" s="5"/>
      <c r="AO209" s="5"/>
      <c r="AP209" s="5"/>
      <c r="AQ209" s="296" t="str">
        <f t="shared" si="31"/>
        <v/>
      </c>
      <c r="AR209" s="142" t="str">
        <f t="shared" si="28"/>
        <v/>
      </c>
      <c r="AS209" s="7" t="str">
        <f>UPPER(IF($AI209="","",IF(COUNTIF($AS$34:$AS208,$AI209)&lt;1,$AI209,"")))</f>
        <v/>
      </c>
      <c r="AT209" s="144" t="str">
        <f t="shared" si="29"/>
        <v/>
      </c>
      <c r="AU209" s="142" t="str">
        <f t="shared" si="32"/>
        <v/>
      </c>
      <c r="AV209" s="274"/>
      <c r="AW209" s="251"/>
      <c r="AX209" s="252"/>
      <c r="AY209" s="253" t="str">
        <f t="shared" si="30"/>
        <v/>
      </c>
      <c r="AZ209" s="253"/>
    </row>
    <row r="210" spans="1:52" s="140" customFormat="1">
      <c r="A210" s="144" t="str">
        <f t="shared" si="25"/>
        <v/>
      </c>
      <c r="B210" s="249" t="str">
        <f t="shared" si="26"/>
        <v/>
      </c>
      <c r="C210" s="250"/>
      <c r="D210" s="144">
        <v>176</v>
      </c>
      <c r="E210" s="144" t="str">
        <f t="shared" si="27"/>
        <v/>
      </c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32"/>
      <c r="AJ210" s="17"/>
      <c r="AK210" s="32"/>
      <c r="AL210" s="5"/>
      <c r="AM210" s="298"/>
      <c r="AN210" s="5"/>
      <c r="AO210" s="5"/>
      <c r="AP210" s="5"/>
      <c r="AQ210" s="296" t="str">
        <f t="shared" si="31"/>
        <v/>
      </c>
      <c r="AR210" s="142" t="str">
        <f t="shared" si="28"/>
        <v/>
      </c>
      <c r="AS210" s="7" t="str">
        <f>UPPER(IF($AI210="","",IF(COUNTIF($AS$34:$AS209,$AI210)&lt;1,$AI210,"")))</f>
        <v/>
      </c>
      <c r="AT210" s="144" t="str">
        <f t="shared" si="29"/>
        <v/>
      </c>
      <c r="AU210" s="142" t="str">
        <f t="shared" si="32"/>
        <v/>
      </c>
      <c r="AV210" s="274"/>
      <c r="AW210" s="251"/>
      <c r="AX210" s="252"/>
      <c r="AY210" s="253" t="str">
        <f t="shared" si="30"/>
        <v/>
      </c>
      <c r="AZ210" s="253"/>
    </row>
    <row r="211" spans="1:52" s="140" customFormat="1" ht="14">
      <c r="A211" s="144" t="str">
        <f t="shared" si="25"/>
        <v/>
      </c>
      <c r="B211" s="249" t="str">
        <f t="shared" si="26"/>
        <v/>
      </c>
      <c r="C211" s="250"/>
      <c r="D211" s="144">
        <v>177</v>
      </c>
      <c r="E211" s="144" t="str">
        <f t="shared" si="27"/>
        <v/>
      </c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32"/>
      <c r="AJ211" s="17"/>
      <c r="AK211" s="32"/>
      <c r="AL211" s="5"/>
      <c r="AM211" s="5"/>
      <c r="AN211" s="5"/>
      <c r="AO211" s="5"/>
      <c r="AP211" s="5"/>
      <c r="AQ211" s="296" t="str">
        <f t="shared" si="31"/>
        <v/>
      </c>
      <c r="AR211" s="142" t="str">
        <f t="shared" si="28"/>
        <v/>
      </c>
      <c r="AS211" s="7" t="str">
        <f>UPPER(IF($AI211="","",IF(COUNTIF($AS$34:$AS210,$AI211)&lt;1,$AI211,"")))</f>
        <v/>
      </c>
      <c r="AT211" s="144" t="str">
        <f t="shared" si="29"/>
        <v/>
      </c>
      <c r="AU211" s="142" t="str">
        <f t="shared" si="32"/>
        <v/>
      </c>
      <c r="AV211" s="274"/>
      <c r="AW211" s="251"/>
      <c r="AX211" s="252"/>
      <c r="AY211" s="253" t="str">
        <f t="shared" si="30"/>
        <v/>
      </c>
      <c r="AZ211" s="253"/>
    </row>
    <row r="212" spans="1:52" s="140" customFormat="1" ht="14">
      <c r="A212" s="144" t="str">
        <f t="shared" si="25"/>
        <v/>
      </c>
      <c r="B212" s="249" t="str">
        <f t="shared" si="26"/>
        <v/>
      </c>
      <c r="C212" s="250"/>
      <c r="D212" s="144">
        <v>178</v>
      </c>
      <c r="E212" s="144" t="str">
        <f t="shared" si="27"/>
        <v/>
      </c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32"/>
      <c r="AJ212" s="17"/>
      <c r="AK212" s="32"/>
      <c r="AL212" s="5"/>
      <c r="AM212" s="5"/>
      <c r="AN212" s="5"/>
      <c r="AO212" s="5"/>
      <c r="AP212" s="5"/>
      <c r="AQ212" s="296" t="str">
        <f t="shared" si="31"/>
        <v/>
      </c>
      <c r="AR212" s="142" t="str">
        <f t="shared" si="28"/>
        <v/>
      </c>
      <c r="AS212" s="7" t="str">
        <f>UPPER(IF($AI212="","",IF(COUNTIF($AS$34:$AS211,$AI212)&lt;1,$AI212,"")))</f>
        <v/>
      </c>
      <c r="AT212" s="144" t="str">
        <f t="shared" si="29"/>
        <v/>
      </c>
      <c r="AU212" s="142" t="str">
        <f t="shared" si="32"/>
        <v/>
      </c>
      <c r="AV212" s="274"/>
      <c r="AW212" s="251"/>
      <c r="AX212" s="252"/>
      <c r="AY212" s="253" t="str">
        <f t="shared" si="30"/>
        <v/>
      </c>
      <c r="AZ212" s="253"/>
    </row>
    <row r="213" spans="1:52" s="140" customFormat="1" ht="14">
      <c r="A213" s="144" t="str">
        <f t="shared" si="25"/>
        <v/>
      </c>
      <c r="B213" s="249" t="str">
        <f t="shared" si="26"/>
        <v/>
      </c>
      <c r="C213" s="250"/>
      <c r="D213" s="144">
        <v>179</v>
      </c>
      <c r="E213" s="144" t="str">
        <f t="shared" si="27"/>
        <v/>
      </c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32"/>
      <c r="AJ213" s="17"/>
      <c r="AK213" s="32"/>
      <c r="AL213" s="5"/>
      <c r="AM213" s="5"/>
      <c r="AN213" s="5"/>
      <c r="AO213" s="5"/>
      <c r="AP213" s="5"/>
      <c r="AQ213" s="296" t="str">
        <f t="shared" si="31"/>
        <v/>
      </c>
      <c r="AR213" s="142" t="str">
        <f t="shared" si="28"/>
        <v/>
      </c>
      <c r="AS213" s="7" t="str">
        <f>UPPER(IF($AI213="","",IF(COUNTIF($AS$34:$AS212,$AI213)&lt;1,$AI213,"")))</f>
        <v/>
      </c>
      <c r="AT213" s="144" t="str">
        <f t="shared" si="29"/>
        <v/>
      </c>
      <c r="AU213" s="142" t="str">
        <f t="shared" si="32"/>
        <v/>
      </c>
      <c r="AV213" s="274"/>
      <c r="AW213" s="251"/>
      <c r="AX213" s="252"/>
      <c r="AY213" s="253" t="str">
        <f t="shared" si="30"/>
        <v/>
      </c>
      <c r="AZ213" s="253"/>
    </row>
    <row r="214" spans="1:52" s="140" customFormat="1" ht="14">
      <c r="A214" s="144" t="str">
        <f t="shared" si="25"/>
        <v/>
      </c>
      <c r="B214" s="249" t="str">
        <f t="shared" si="26"/>
        <v/>
      </c>
      <c r="C214" s="250"/>
      <c r="D214" s="144">
        <v>180</v>
      </c>
      <c r="E214" s="144" t="str">
        <f t="shared" si="27"/>
        <v/>
      </c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32"/>
      <c r="AJ214" s="17"/>
      <c r="AK214" s="32"/>
      <c r="AL214" s="5"/>
      <c r="AM214" s="5"/>
      <c r="AN214" s="5"/>
      <c r="AO214" s="5"/>
      <c r="AP214" s="5"/>
      <c r="AQ214" s="296" t="str">
        <f t="shared" si="31"/>
        <v/>
      </c>
      <c r="AR214" s="142" t="str">
        <f t="shared" si="28"/>
        <v/>
      </c>
      <c r="AS214" s="7" t="str">
        <f>UPPER(IF($AI214="","",IF(COUNTIF($AS$34:$AS213,$AI214)&lt;1,$AI214,"")))</f>
        <v/>
      </c>
      <c r="AT214" s="144" t="str">
        <f t="shared" si="29"/>
        <v/>
      </c>
      <c r="AU214" s="142" t="str">
        <f t="shared" si="32"/>
        <v/>
      </c>
      <c r="AV214" s="274"/>
      <c r="AW214" s="251"/>
      <c r="AX214" s="252"/>
      <c r="AY214" s="253" t="str">
        <f t="shared" si="30"/>
        <v/>
      </c>
      <c r="AZ214" s="253"/>
    </row>
    <row r="215" spans="1:52" s="140" customFormat="1" ht="14">
      <c r="A215" s="144" t="str">
        <f t="shared" si="25"/>
        <v/>
      </c>
      <c r="B215" s="249" t="str">
        <f t="shared" si="26"/>
        <v/>
      </c>
      <c r="C215" s="250"/>
      <c r="D215" s="144">
        <v>181</v>
      </c>
      <c r="E215" s="144" t="str">
        <f t="shared" si="27"/>
        <v/>
      </c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32"/>
      <c r="AJ215" s="17"/>
      <c r="AK215" s="32"/>
      <c r="AL215" s="5"/>
      <c r="AM215" s="5"/>
      <c r="AN215" s="5"/>
      <c r="AO215" s="5"/>
      <c r="AP215" s="5"/>
      <c r="AQ215" s="296" t="str">
        <f t="shared" si="31"/>
        <v/>
      </c>
      <c r="AR215" s="142" t="str">
        <f t="shared" si="28"/>
        <v/>
      </c>
      <c r="AS215" s="7" t="str">
        <f>UPPER(IF($AI215="","",IF(COUNTIF($AS$34:$AS214,$AI215)&lt;1,$AI215,"")))</f>
        <v/>
      </c>
      <c r="AT215" s="144" t="str">
        <f t="shared" si="29"/>
        <v/>
      </c>
      <c r="AU215" s="142" t="str">
        <f t="shared" si="32"/>
        <v/>
      </c>
      <c r="AV215" s="274"/>
      <c r="AW215" s="251"/>
      <c r="AX215" s="252"/>
      <c r="AY215" s="253" t="str">
        <f t="shared" si="30"/>
        <v/>
      </c>
      <c r="AZ215" s="253"/>
    </row>
    <row r="216" spans="1:52" s="140" customFormat="1" ht="14">
      <c r="A216" s="144" t="str">
        <f t="shared" si="25"/>
        <v/>
      </c>
      <c r="B216" s="249" t="str">
        <f t="shared" si="26"/>
        <v/>
      </c>
      <c r="C216" s="250"/>
      <c r="D216" s="144">
        <v>182</v>
      </c>
      <c r="E216" s="144" t="str">
        <f t="shared" si="27"/>
        <v/>
      </c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32"/>
      <c r="AJ216" s="17"/>
      <c r="AK216" s="32"/>
      <c r="AL216" s="5"/>
      <c r="AM216" s="5"/>
      <c r="AN216" s="5"/>
      <c r="AO216" s="5"/>
      <c r="AP216" s="5"/>
      <c r="AQ216" s="296" t="str">
        <f t="shared" si="31"/>
        <v/>
      </c>
      <c r="AR216" s="142" t="str">
        <f t="shared" si="28"/>
        <v/>
      </c>
      <c r="AS216" s="7" t="str">
        <f>UPPER(IF($AI216="","",IF(COUNTIF($AS$34:$AS215,$AI216)&lt;1,$AI216,"")))</f>
        <v/>
      </c>
      <c r="AT216" s="144" t="str">
        <f t="shared" si="29"/>
        <v/>
      </c>
      <c r="AU216" s="142" t="str">
        <f t="shared" si="32"/>
        <v/>
      </c>
      <c r="AV216" s="274"/>
      <c r="AW216" s="251"/>
      <c r="AX216" s="252"/>
      <c r="AY216" s="253" t="str">
        <f t="shared" si="30"/>
        <v/>
      </c>
      <c r="AZ216" s="253"/>
    </row>
    <row r="217" spans="1:52" s="140" customFormat="1" ht="14">
      <c r="A217" s="144" t="str">
        <f t="shared" si="25"/>
        <v/>
      </c>
      <c r="B217" s="249" t="str">
        <f t="shared" si="26"/>
        <v/>
      </c>
      <c r="C217" s="250"/>
      <c r="D217" s="144">
        <v>183</v>
      </c>
      <c r="E217" s="144" t="str">
        <f t="shared" si="27"/>
        <v/>
      </c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32"/>
      <c r="AJ217" s="17"/>
      <c r="AK217" s="32"/>
      <c r="AL217" s="5"/>
      <c r="AM217" s="5"/>
      <c r="AN217" s="5"/>
      <c r="AO217" s="5"/>
      <c r="AP217" s="5"/>
      <c r="AQ217" s="296" t="str">
        <f t="shared" si="31"/>
        <v/>
      </c>
      <c r="AR217" s="142" t="str">
        <f t="shared" si="28"/>
        <v/>
      </c>
      <c r="AS217" s="7" t="str">
        <f>UPPER(IF($AI217="","",IF(COUNTIF($AS$34:$AS216,$AI217)&lt;1,$AI217,"")))</f>
        <v/>
      </c>
      <c r="AT217" s="144" t="str">
        <f t="shared" si="29"/>
        <v/>
      </c>
      <c r="AU217" s="142" t="str">
        <f t="shared" si="32"/>
        <v/>
      </c>
      <c r="AV217" s="274"/>
      <c r="AW217" s="251"/>
      <c r="AX217" s="252"/>
      <c r="AY217" s="253" t="str">
        <f t="shared" si="30"/>
        <v/>
      </c>
      <c r="AZ217" s="253"/>
    </row>
    <row r="218" spans="1:52" s="140" customFormat="1" ht="14">
      <c r="A218" s="144" t="str">
        <f t="shared" si="25"/>
        <v/>
      </c>
      <c r="B218" s="249" t="str">
        <f t="shared" si="26"/>
        <v/>
      </c>
      <c r="C218" s="250"/>
      <c r="D218" s="144">
        <v>184</v>
      </c>
      <c r="E218" s="144" t="str">
        <f t="shared" si="27"/>
        <v/>
      </c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32"/>
      <c r="AJ218" s="17"/>
      <c r="AK218" s="32"/>
      <c r="AL218" s="5"/>
      <c r="AM218" s="5"/>
      <c r="AN218" s="5"/>
      <c r="AO218" s="5"/>
      <c r="AP218" s="5"/>
      <c r="AQ218" s="296" t="str">
        <f t="shared" si="31"/>
        <v/>
      </c>
      <c r="AR218" s="142" t="str">
        <f t="shared" si="28"/>
        <v/>
      </c>
      <c r="AS218" s="7" t="str">
        <f>UPPER(IF($AI218="","",IF(COUNTIF($AS$34:$AS217,$AI218)&lt;1,$AI218,"")))</f>
        <v/>
      </c>
      <c r="AT218" s="144" t="str">
        <f t="shared" si="29"/>
        <v/>
      </c>
      <c r="AU218" s="142" t="str">
        <f t="shared" si="32"/>
        <v/>
      </c>
      <c r="AV218" s="274"/>
      <c r="AW218" s="251"/>
      <c r="AX218" s="252"/>
      <c r="AY218" s="253" t="str">
        <f t="shared" si="30"/>
        <v/>
      </c>
      <c r="AZ218" s="253"/>
    </row>
    <row r="219" spans="1:52" s="140" customFormat="1" ht="14">
      <c r="A219" s="144" t="str">
        <f t="shared" si="25"/>
        <v/>
      </c>
      <c r="B219" s="249" t="str">
        <f t="shared" si="26"/>
        <v/>
      </c>
      <c r="C219" s="250"/>
      <c r="D219" s="144">
        <v>185</v>
      </c>
      <c r="E219" s="144" t="str">
        <f t="shared" si="27"/>
        <v/>
      </c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32"/>
      <c r="AJ219" s="17"/>
      <c r="AK219" s="32"/>
      <c r="AL219" s="5"/>
      <c r="AM219" s="5"/>
      <c r="AN219" s="5"/>
      <c r="AO219" s="5"/>
      <c r="AP219" s="5"/>
      <c r="AQ219" s="296" t="str">
        <f t="shared" si="31"/>
        <v/>
      </c>
      <c r="AR219" s="142" t="str">
        <f t="shared" si="28"/>
        <v/>
      </c>
      <c r="AS219" s="7" t="str">
        <f>UPPER(IF($AI219="","",IF(COUNTIF($AS$34:$AS218,$AI219)&lt;1,$AI219,"")))</f>
        <v/>
      </c>
      <c r="AT219" s="144" t="str">
        <f t="shared" si="29"/>
        <v/>
      </c>
      <c r="AU219" s="142" t="str">
        <f t="shared" si="32"/>
        <v/>
      </c>
      <c r="AV219" s="274"/>
      <c r="AW219" s="251"/>
      <c r="AX219" s="252"/>
      <c r="AY219" s="253" t="str">
        <f t="shared" si="30"/>
        <v/>
      </c>
      <c r="AZ219" s="253"/>
    </row>
    <row r="220" spans="1:52" s="140" customFormat="1" ht="14">
      <c r="A220" s="144" t="str">
        <f t="shared" si="25"/>
        <v/>
      </c>
      <c r="B220" s="249" t="str">
        <f t="shared" si="26"/>
        <v/>
      </c>
      <c r="C220" s="250"/>
      <c r="D220" s="144">
        <v>186</v>
      </c>
      <c r="E220" s="144" t="str">
        <f t="shared" si="27"/>
        <v/>
      </c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32"/>
      <c r="AJ220" s="17"/>
      <c r="AK220" s="32"/>
      <c r="AL220" s="5"/>
      <c r="AM220" s="5"/>
      <c r="AN220" s="5"/>
      <c r="AO220" s="5"/>
      <c r="AP220" s="5"/>
      <c r="AQ220" s="296" t="str">
        <f t="shared" si="31"/>
        <v/>
      </c>
      <c r="AR220" s="142" t="str">
        <f t="shared" si="28"/>
        <v/>
      </c>
      <c r="AS220" s="7" t="str">
        <f>UPPER(IF($AI220="","",IF(COUNTIF($AS$34:$AS219,$AI220)&lt;1,$AI220,"")))</f>
        <v/>
      </c>
      <c r="AT220" s="144" t="str">
        <f t="shared" si="29"/>
        <v/>
      </c>
      <c r="AU220" s="142" t="str">
        <f t="shared" si="32"/>
        <v/>
      </c>
      <c r="AV220" s="274"/>
      <c r="AW220" s="251"/>
      <c r="AX220" s="252"/>
      <c r="AY220" s="253" t="str">
        <f t="shared" si="30"/>
        <v/>
      </c>
      <c r="AZ220" s="253"/>
    </row>
    <row r="221" spans="1:52" s="140" customFormat="1" ht="14">
      <c r="A221" s="144" t="str">
        <f t="shared" si="25"/>
        <v/>
      </c>
      <c r="B221" s="249" t="str">
        <f t="shared" si="26"/>
        <v/>
      </c>
      <c r="C221" s="250"/>
      <c r="D221" s="144">
        <v>187</v>
      </c>
      <c r="E221" s="144" t="str">
        <f t="shared" si="27"/>
        <v/>
      </c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32"/>
      <c r="AJ221" s="17"/>
      <c r="AK221" s="32"/>
      <c r="AL221" s="5"/>
      <c r="AM221" s="5"/>
      <c r="AN221" s="5"/>
      <c r="AO221" s="5"/>
      <c r="AP221" s="5"/>
      <c r="AQ221" s="296" t="str">
        <f t="shared" si="31"/>
        <v/>
      </c>
      <c r="AR221" s="142" t="str">
        <f t="shared" si="28"/>
        <v/>
      </c>
      <c r="AS221" s="7" t="str">
        <f>UPPER(IF($AI221="","",IF(COUNTIF($AS$34:$AS220,$AI221)&lt;1,$AI221,"")))</f>
        <v/>
      </c>
      <c r="AT221" s="144" t="str">
        <f t="shared" si="29"/>
        <v/>
      </c>
      <c r="AU221" s="142" t="str">
        <f t="shared" si="32"/>
        <v/>
      </c>
      <c r="AV221" s="274"/>
      <c r="AW221" s="251"/>
      <c r="AX221" s="252"/>
      <c r="AY221" s="253" t="str">
        <f t="shared" si="30"/>
        <v/>
      </c>
      <c r="AZ221" s="253"/>
    </row>
    <row r="222" spans="1:52" s="140" customFormat="1" ht="14">
      <c r="A222" s="144" t="str">
        <f t="shared" si="25"/>
        <v/>
      </c>
      <c r="B222" s="249" t="str">
        <f t="shared" si="26"/>
        <v/>
      </c>
      <c r="C222" s="250"/>
      <c r="D222" s="144">
        <v>188</v>
      </c>
      <c r="E222" s="144" t="str">
        <f t="shared" si="27"/>
        <v/>
      </c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32"/>
      <c r="AJ222" s="17"/>
      <c r="AK222" s="32"/>
      <c r="AL222" s="5"/>
      <c r="AM222" s="5"/>
      <c r="AN222" s="5"/>
      <c r="AO222" s="5"/>
      <c r="AP222" s="5"/>
      <c r="AQ222" s="296" t="str">
        <f t="shared" si="31"/>
        <v/>
      </c>
      <c r="AR222" s="142" t="str">
        <f t="shared" si="28"/>
        <v/>
      </c>
      <c r="AS222" s="7" t="str">
        <f>UPPER(IF($AI222="","",IF(COUNTIF($AS$34:$AS221,$AI222)&lt;1,$AI222,"")))</f>
        <v/>
      </c>
      <c r="AT222" s="144" t="str">
        <f t="shared" si="29"/>
        <v/>
      </c>
      <c r="AU222" s="142" t="str">
        <f t="shared" si="32"/>
        <v/>
      </c>
      <c r="AV222" s="274"/>
      <c r="AW222" s="251"/>
      <c r="AX222" s="252"/>
      <c r="AY222" s="253" t="str">
        <f t="shared" si="30"/>
        <v/>
      </c>
      <c r="AZ222" s="253"/>
    </row>
    <row r="223" spans="1:52" s="140" customFormat="1" ht="14">
      <c r="A223" s="144" t="str">
        <f t="shared" si="25"/>
        <v/>
      </c>
      <c r="B223" s="249" t="str">
        <f t="shared" si="26"/>
        <v/>
      </c>
      <c r="C223" s="250"/>
      <c r="D223" s="144">
        <v>189</v>
      </c>
      <c r="E223" s="144" t="str">
        <f t="shared" si="27"/>
        <v/>
      </c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32"/>
      <c r="AJ223" s="17"/>
      <c r="AK223" s="32"/>
      <c r="AL223" s="5"/>
      <c r="AM223" s="5"/>
      <c r="AN223" s="5"/>
      <c r="AO223" s="5"/>
      <c r="AP223" s="5"/>
      <c r="AQ223" s="296" t="str">
        <f t="shared" si="31"/>
        <v/>
      </c>
      <c r="AR223" s="142" t="str">
        <f t="shared" si="28"/>
        <v/>
      </c>
      <c r="AS223" s="7" t="str">
        <f>UPPER(IF($AI223="","",IF(COUNTIF($AS$34:$AS222,$AI223)&lt;1,$AI223,"")))</f>
        <v/>
      </c>
      <c r="AT223" s="144" t="str">
        <f t="shared" si="29"/>
        <v/>
      </c>
      <c r="AU223" s="142" t="str">
        <f t="shared" si="32"/>
        <v/>
      </c>
      <c r="AV223" s="274"/>
      <c r="AW223" s="251"/>
      <c r="AX223" s="252"/>
      <c r="AY223" s="253" t="str">
        <f t="shared" si="30"/>
        <v/>
      </c>
      <c r="AZ223" s="253"/>
    </row>
    <row r="224" spans="1:52" s="140" customFormat="1" ht="14">
      <c r="A224" s="144" t="str">
        <f t="shared" si="25"/>
        <v/>
      </c>
      <c r="B224" s="249" t="str">
        <f t="shared" si="26"/>
        <v/>
      </c>
      <c r="C224" s="250"/>
      <c r="D224" s="144">
        <v>190</v>
      </c>
      <c r="E224" s="144" t="str">
        <f t="shared" si="27"/>
        <v/>
      </c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32"/>
      <c r="AJ224" s="17"/>
      <c r="AK224" s="32"/>
      <c r="AL224" s="5"/>
      <c r="AM224" s="5"/>
      <c r="AN224" s="5"/>
      <c r="AO224" s="5"/>
      <c r="AP224" s="5"/>
      <c r="AQ224" s="296" t="str">
        <f t="shared" si="31"/>
        <v/>
      </c>
      <c r="AR224" s="142" t="str">
        <f t="shared" si="28"/>
        <v/>
      </c>
      <c r="AS224" s="7" t="str">
        <f>UPPER(IF($AI224="","",IF(COUNTIF($AS$34:$AS223,$AI224)&lt;1,$AI224,"")))</f>
        <v/>
      </c>
      <c r="AT224" s="144" t="str">
        <f t="shared" si="29"/>
        <v/>
      </c>
      <c r="AU224" s="142" t="str">
        <f t="shared" si="32"/>
        <v/>
      </c>
      <c r="AV224" s="274"/>
      <c r="AW224" s="251"/>
      <c r="AX224" s="252"/>
      <c r="AY224" s="253" t="str">
        <f t="shared" si="30"/>
        <v/>
      </c>
      <c r="AZ224" s="253"/>
    </row>
    <row r="225" spans="1:52" s="140" customFormat="1" ht="14">
      <c r="A225" s="144" t="str">
        <f t="shared" si="25"/>
        <v/>
      </c>
      <c r="B225" s="249" t="str">
        <f t="shared" si="26"/>
        <v/>
      </c>
      <c r="C225" s="250"/>
      <c r="D225" s="144">
        <v>191</v>
      </c>
      <c r="E225" s="144" t="str">
        <f t="shared" si="27"/>
        <v/>
      </c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32"/>
      <c r="AJ225" s="17"/>
      <c r="AK225" s="32"/>
      <c r="AL225" s="5"/>
      <c r="AM225" s="5"/>
      <c r="AN225" s="5"/>
      <c r="AO225" s="5"/>
      <c r="AP225" s="5"/>
      <c r="AQ225" s="296" t="str">
        <f t="shared" si="31"/>
        <v/>
      </c>
      <c r="AR225" s="142" t="str">
        <f t="shared" si="28"/>
        <v/>
      </c>
      <c r="AS225" s="7" t="str">
        <f>UPPER(IF($AI225="","",IF(COUNTIF($AS$34:$AS224,$AI225)&lt;1,$AI225,"")))</f>
        <v/>
      </c>
      <c r="AT225" s="144" t="str">
        <f t="shared" si="29"/>
        <v/>
      </c>
      <c r="AU225" s="142" t="str">
        <f t="shared" si="32"/>
        <v/>
      </c>
      <c r="AV225" s="274"/>
      <c r="AW225" s="251"/>
      <c r="AX225" s="252"/>
      <c r="AY225" s="253" t="str">
        <f t="shared" si="30"/>
        <v/>
      </c>
      <c r="AZ225" s="253"/>
    </row>
    <row r="226" spans="1:52" s="140" customFormat="1" ht="14">
      <c r="A226" s="144" t="str">
        <f t="shared" si="25"/>
        <v/>
      </c>
      <c r="B226" s="249" t="str">
        <f t="shared" si="26"/>
        <v/>
      </c>
      <c r="C226" s="250"/>
      <c r="D226" s="144">
        <v>192</v>
      </c>
      <c r="E226" s="144" t="str">
        <f t="shared" si="27"/>
        <v/>
      </c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32"/>
      <c r="AJ226" s="17"/>
      <c r="AK226" s="32"/>
      <c r="AL226" s="5"/>
      <c r="AM226" s="5"/>
      <c r="AN226" s="5"/>
      <c r="AO226" s="5"/>
      <c r="AP226" s="5"/>
      <c r="AQ226" s="296" t="str">
        <f t="shared" si="31"/>
        <v/>
      </c>
      <c r="AR226" s="142" t="str">
        <f t="shared" si="28"/>
        <v/>
      </c>
      <c r="AS226" s="7" t="str">
        <f>UPPER(IF($AI226="","",IF(COUNTIF($AS$34:$AS225,$AI226)&lt;1,$AI226,"")))</f>
        <v/>
      </c>
      <c r="AT226" s="144" t="str">
        <f t="shared" si="29"/>
        <v/>
      </c>
      <c r="AU226" s="142" t="str">
        <f t="shared" si="32"/>
        <v/>
      </c>
      <c r="AV226" s="274"/>
      <c r="AW226" s="251"/>
      <c r="AX226" s="252"/>
      <c r="AY226" s="253" t="str">
        <f t="shared" si="30"/>
        <v/>
      </c>
      <c r="AZ226" s="253"/>
    </row>
    <row r="227" spans="1:52" s="140" customFormat="1" ht="14">
      <c r="A227" s="144" t="str">
        <f t="shared" ref="A227:A290" si="33">UPPER(IF($I227="","",IF($I227&lt;$D$4,$H227&amp;"O",IF($H227="M",VLOOKUP($I227,$D$4:$F$11,2,0),IF($H227="F",VLOOKUP($I227,$D$4:$F$11,3,0))))))</f>
        <v/>
      </c>
      <c r="B227" s="249" t="str">
        <f t="shared" ref="B227:B290" si="34">IF(G227="","",IF(C227="","X",E227&amp;TEXT(C227,"000")))</f>
        <v/>
      </c>
      <c r="C227" s="250"/>
      <c r="D227" s="144">
        <v>193</v>
      </c>
      <c r="E227" s="144" t="str">
        <f t="shared" ref="E227:E290" si="35">IF(COUNTA($S227:$X227)&gt;0,$H227&amp;"O",IF(COUNTA($AA227:$AC227)&gt;0,$H227&amp;"O",IF($L227="OPEN",$H227&amp;"O",$A227)))</f>
        <v/>
      </c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32"/>
      <c r="AJ227" s="17"/>
      <c r="AK227" s="32"/>
      <c r="AL227" s="5"/>
      <c r="AM227" s="5"/>
      <c r="AN227" s="5"/>
      <c r="AO227" s="5"/>
      <c r="AP227" s="5"/>
      <c r="AQ227" s="296" t="str">
        <f t="shared" si="31"/>
        <v/>
      </c>
      <c r="AR227" s="142" t="str">
        <f t="shared" ref="AR227:AR290" si="36">IF(COUNTA(AG227:AH227)&gt;1,"只可選1項接力",IF(AS227="","",$AR$31))</f>
        <v/>
      </c>
      <c r="AS227" s="7" t="str">
        <f>UPPER(IF($AI227="","",IF(COUNTIF($AS$34:$AS226,$AI227)&lt;1,$AI227,"")))</f>
        <v/>
      </c>
      <c r="AT227" s="144" t="str">
        <f t="shared" ref="AT227:AT290" si="37">IF($AI227="","",IF(COUNTIF($AI$35:$AI$1035,$AI227)&lt;4,"每隊最少4人",IF(COUNTIF($AI$35:$AI$1035,$AI227)&gt;6,"每隊最多6人",COUNTIF($AI$35:$AI$1035,$AI227))))</f>
        <v/>
      </c>
      <c r="AU227" s="142" t="str">
        <f t="shared" si="32"/>
        <v/>
      </c>
      <c r="AV227" s="274"/>
      <c r="AW227" s="251"/>
      <c r="AX227" s="252"/>
      <c r="AY227" s="253" t="str">
        <f t="shared" ref="AY227:AY290" si="38">IF(AU227="","",IF(AX227-AU227=0,"",AX227-AU227))</f>
        <v/>
      </c>
      <c r="AZ227" s="253"/>
    </row>
    <row r="228" spans="1:52" s="140" customFormat="1" ht="14">
      <c r="A228" s="144" t="str">
        <f t="shared" si="33"/>
        <v/>
      </c>
      <c r="B228" s="249" t="str">
        <f t="shared" si="34"/>
        <v/>
      </c>
      <c r="C228" s="250"/>
      <c r="D228" s="144">
        <v>194</v>
      </c>
      <c r="E228" s="144" t="str">
        <f t="shared" si="35"/>
        <v/>
      </c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32"/>
      <c r="AJ228" s="17"/>
      <c r="AK228" s="32"/>
      <c r="AL228" s="5"/>
      <c r="AM228" s="5"/>
      <c r="AN228" s="5"/>
      <c r="AO228" s="5"/>
      <c r="AP228" s="5"/>
      <c r="AQ228" s="296" t="str">
        <f t="shared" ref="AQ228:AQ291" si="39">IF($I228="","",IF(COUNTA(M228:AF228)&gt;4,"超過項目上限",IF(COUNTA(M228:AF228)=0,"請選個人項目",IF(AL228="Y",0,IF(COUNTA(AK228)=1,COUNTA(M228:AF228)*($AQ$31+$AQ$32)+$AQ$30,IF(COUNTA(AK228)=0,COUNTA(M228:AF228)*($AQ$31+$AQ$30)," 輸入錯誤"))))))</f>
        <v/>
      </c>
      <c r="AR228" s="142" t="str">
        <f t="shared" si="36"/>
        <v/>
      </c>
      <c r="AS228" s="7" t="str">
        <f>UPPER(IF($AI228="","",IF(COUNTIF($AS$34:$AS227,$AI228)&lt;1,$AI228,"")))</f>
        <v/>
      </c>
      <c r="AT228" s="144" t="str">
        <f t="shared" si="37"/>
        <v/>
      </c>
      <c r="AU228" s="142" t="str">
        <f t="shared" si="32"/>
        <v/>
      </c>
      <c r="AV228" s="274"/>
      <c r="AW228" s="251"/>
      <c r="AX228" s="252"/>
      <c r="AY228" s="253" t="str">
        <f t="shared" si="38"/>
        <v/>
      </c>
      <c r="AZ228" s="253"/>
    </row>
    <row r="229" spans="1:52" s="140" customFormat="1" ht="14">
      <c r="A229" s="144" t="str">
        <f t="shared" si="33"/>
        <v/>
      </c>
      <c r="B229" s="249" t="str">
        <f t="shared" si="34"/>
        <v/>
      </c>
      <c r="C229" s="250"/>
      <c r="D229" s="144">
        <v>195</v>
      </c>
      <c r="E229" s="144" t="str">
        <f t="shared" si="35"/>
        <v/>
      </c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32"/>
      <c r="AJ229" s="17"/>
      <c r="AK229" s="32"/>
      <c r="AL229" s="5"/>
      <c r="AM229" s="5"/>
      <c r="AN229" s="5"/>
      <c r="AO229" s="5"/>
      <c r="AP229" s="5"/>
      <c r="AQ229" s="296" t="str">
        <f t="shared" si="39"/>
        <v/>
      </c>
      <c r="AR229" s="142" t="str">
        <f t="shared" si="36"/>
        <v/>
      </c>
      <c r="AS229" s="7" t="str">
        <f>UPPER(IF($AI229="","",IF(COUNTIF($AS$34:$AS228,$AI229)&lt;1,$AI229,"")))</f>
        <v/>
      </c>
      <c r="AT229" s="144" t="str">
        <f t="shared" si="37"/>
        <v/>
      </c>
      <c r="AU229" s="142" t="str">
        <f t="shared" ref="AU229:AU292" si="40">IF($E229="","",IF(ISTEXT(AQ229),"輸入有錯誤",IF($AJ229="",SUM($AQ229:$AR229)+$AW229,SUM($AQ229:$AR229)+$AW229+$AJ$34)))</f>
        <v/>
      </c>
      <c r="AV229" s="274"/>
      <c r="AW229" s="251"/>
      <c r="AX229" s="252"/>
      <c r="AY229" s="253" t="str">
        <f t="shared" si="38"/>
        <v/>
      </c>
      <c r="AZ229" s="253"/>
    </row>
    <row r="230" spans="1:52" s="140" customFormat="1" ht="14">
      <c r="A230" s="144" t="str">
        <f t="shared" si="33"/>
        <v/>
      </c>
      <c r="B230" s="249" t="str">
        <f t="shared" si="34"/>
        <v/>
      </c>
      <c r="C230" s="250"/>
      <c r="D230" s="144">
        <v>196</v>
      </c>
      <c r="E230" s="144" t="str">
        <f t="shared" si="35"/>
        <v/>
      </c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32"/>
      <c r="AJ230" s="17"/>
      <c r="AK230" s="32"/>
      <c r="AL230" s="5"/>
      <c r="AM230" s="5"/>
      <c r="AN230" s="5"/>
      <c r="AO230" s="5"/>
      <c r="AP230" s="5"/>
      <c r="AQ230" s="296" t="str">
        <f t="shared" si="39"/>
        <v/>
      </c>
      <c r="AR230" s="142" t="str">
        <f t="shared" si="36"/>
        <v/>
      </c>
      <c r="AS230" s="7" t="str">
        <f>UPPER(IF($AI230="","",IF(COUNTIF($AS$34:$AS229,$AI230)&lt;1,$AI230,"")))</f>
        <v/>
      </c>
      <c r="AT230" s="144" t="str">
        <f t="shared" si="37"/>
        <v/>
      </c>
      <c r="AU230" s="142" t="str">
        <f t="shared" si="40"/>
        <v/>
      </c>
      <c r="AV230" s="274"/>
      <c r="AW230" s="251"/>
      <c r="AX230" s="252"/>
      <c r="AY230" s="253" t="str">
        <f t="shared" si="38"/>
        <v/>
      </c>
      <c r="AZ230" s="253"/>
    </row>
    <row r="231" spans="1:52" s="140" customFormat="1" ht="14">
      <c r="A231" s="144" t="str">
        <f t="shared" si="33"/>
        <v/>
      </c>
      <c r="B231" s="249" t="str">
        <f t="shared" si="34"/>
        <v/>
      </c>
      <c r="C231" s="250"/>
      <c r="D231" s="144">
        <v>197</v>
      </c>
      <c r="E231" s="144" t="str">
        <f t="shared" si="35"/>
        <v/>
      </c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32"/>
      <c r="AJ231" s="17"/>
      <c r="AK231" s="32"/>
      <c r="AL231" s="5"/>
      <c r="AM231" s="5"/>
      <c r="AN231" s="5"/>
      <c r="AO231" s="5"/>
      <c r="AP231" s="5"/>
      <c r="AQ231" s="296" t="str">
        <f t="shared" si="39"/>
        <v/>
      </c>
      <c r="AR231" s="142" t="str">
        <f t="shared" si="36"/>
        <v/>
      </c>
      <c r="AS231" s="7" t="str">
        <f>UPPER(IF($AI231="","",IF(COUNTIF($AS$34:$AS230,$AI231)&lt;1,$AI231,"")))</f>
        <v/>
      </c>
      <c r="AT231" s="144" t="str">
        <f t="shared" si="37"/>
        <v/>
      </c>
      <c r="AU231" s="142" t="str">
        <f t="shared" si="40"/>
        <v/>
      </c>
      <c r="AV231" s="274"/>
      <c r="AW231" s="251"/>
      <c r="AX231" s="252"/>
      <c r="AY231" s="253" t="str">
        <f t="shared" si="38"/>
        <v/>
      </c>
      <c r="AZ231" s="253"/>
    </row>
    <row r="232" spans="1:52" s="140" customFormat="1" ht="14">
      <c r="A232" s="144" t="str">
        <f t="shared" si="33"/>
        <v/>
      </c>
      <c r="B232" s="249" t="str">
        <f t="shared" si="34"/>
        <v/>
      </c>
      <c r="C232" s="250"/>
      <c r="D232" s="144">
        <v>198</v>
      </c>
      <c r="E232" s="144" t="str">
        <f t="shared" si="35"/>
        <v/>
      </c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32"/>
      <c r="AJ232" s="17"/>
      <c r="AK232" s="32"/>
      <c r="AL232" s="5"/>
      <c r="AM232" s="5"/>
      <c r="AN232" s="5"/>
      <c r="AO232" s="5"/>
      <c r="AP232" s="5"/>
      <c r="AQ232" s="296" t="str">
        <f t="shared" si="39"/>
        <v/>
      </c>
      <c r="AR232" s="142" t="str">
        <f t="shared" si="36"/>
        <v/>
      </c>
      <c r="AS232" s="7" t="str">
        <f>UPPER(IF($AI232="","",IF(COUNTIF($AS$34:$AS231,$AI232)&lt;1,$AI232,"")))</f>
        <v/>
      </c>
      <c r="AT232" s="144" t="str">
        <f t="shared" si="37"/>
        <v/>
      </c>
      <c r="AU232" s="142" t="str">
        <f t="shared" si="40"/>
        <v/>
      </c>
      <c r="AV232" s="274"/>
      <c r="AW232" s="251"/>
      <c r="AX232" s="252"/>
      <c r="AY232" s="253" t="str">
        <f t="shared" si="38"/>
        <v/>
      </c>
      <c r="AZ232" s="253"/>
    </row>
    <row r="233" spans="1:52" s="140" customFormat="1" ht="14">
      <c r="A233" s="144" t="str">
        <f t="shared" si="33"/>
        <v/>
      </c>
      <c r="B233" s="249" t="str">
        <f t="shared" si="34"/>
        <v/>
      </c>
      <c r="C233" s="250"/>
      <c r="D233" s="144">
        <v>199</v>
      </c>
      <c r="E233" s="144" t="str">
        <f t="shared" si="35"/>
        <v/>
      </c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32"/>
      <c r="AJ233" s="17"/>
      <c r="AK233" s="32"/>
      <c r="AL233" s="5"/>
      <c r="AM233" s="5"/>
      <c r="AN233" s="5"/>
      <c r="AO233" s="5"/>
      <c r="AP233" s="5"/>
      <c r="AQ233" s="296" t="str">
        <f t="shared" si="39"/>
        <v/>
      </c>
      <c r="AR233" s="142" t="str">
        <f t="shared" si="36"/>
        <v/>
      </c>
      <c r="AS233" s="7" t="str">
        <f>UPPER(IF($AI233="","",IF(COUNTIF($AS$34:$AS232,$AI233)&lt;1,$AI233,"")))</f>
        <v/>
      </c>
      <c r="AT233" s="144" t="str">
        <f t="shared" si="37"/>
        <v/>
      </c>
      <c r="AU233" s="142" t="str">
        <f t="shared" si="40"/>
        <v/>
      </c>
      <c r="AV233" s="274"/>
      <c r="AW233" s="251"/>
      <c r="AX233" s="252"/>
      <c r="AY233" s="253" t="str">
        <f t="shared" si="38"/>
        <v/>
      </c>
      <c r="AZ233" s="253"/>
    </row>
    <row r="234" spans="1:52" s="140" customFormat="1" ht="14">
      <c r="A234" s="144" t="str">
        <f t="shared" si="33"/>
        <v/>
      </c>
      <c r="B234" s="249" t="str">
        <f t="shared" si="34"/>
        <v/>
      </c>
      <c r="C234" s="250"/>
      <c r="D234" s="144">
        <v>200</v>
      </c>
      <c r="E234" s="144" t="str">
        <f t="shared" si="35"/>
        <v/>
      </c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32"/>
      <c r="AJ234" s="17"/>
      <c r="AK234" s="32"/>
      <c r="AL234" s="5"/>
      <c r="AM234" s="5"/>
      <c r="AN234" s="5"/>
      <c r="AO234" s="5"/>
      <c r="AP234" s="5"/>
      <c r="AQ234" s="296" t="str">
        <f t="shared" si="39"/>
        <v/>
      </c>
      <c r="AR234" s="142" t="str">
        <f t="shared" si="36"/>
        <v/>
      </c>
      <c r="AS234" s="7" t="str">
        <f>UPPER(IF($AI234="","",IF(COUNTIF($AS$34:$AS233,$AI234)&lt;1,$AI234,"")))</f>
        <v/>
      </c>
      <c r="AT234" s="144" t="str">
        <f t="shared" si="37"/>
        <v/>
      </c>
      <c r="AU234" s="142" t="str">
        <f t="shared" si="40"/>
        <v/>
      </c>
      <c r="AV234" s="274"/>
      <c r="AW234" s="251"/>
      <c r="AX234" s="252"/>
      <c r="AY234" s="253" t="str">
        <f t="shared" si="38"/>
        <v/>
      </c>
      <c r="AZ234" s="253"/>
    </row>
    <row r="235" spans="1:52" s="140" customFormat="1" ht="14">
      <c r="A235" s="144" t="str">
        <f t="shared" si="33"/>
        <v/>
      </c>
      <c r="B235" s="249" t="str">
        <f t="shared" si="34"/>
        <v/>
      </c>
      <c r="C235" s="250"/>
      <c r="D235" s="144">
        <v>201</v>
      </c>
      <c r="E235" s="144" t="str">
        <f t="shared" si="35"/>
        <v/>
      </c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32"/>
      <c r="AJ235" s="17"/>
      <c r="AK235" s="32"/>
      <c r="AL235" s="5"/>
      <c r="AM235" s="5"/>
      <c r="AN235" s="5"/>
      <c r="AO235" s="5"/>
      <c r="AP235" s="5"/>
      <c r="AQ235" s="296" t="str">
        <f t="shared" si="39"/>
        <v/>
      </c>
      <c r="AR235" s="142" t="str">
        <f t="shared" si="36"/>
        <v/>
      </c>
      <c r="AS235" s="7" t="str">
        <f>UPPER(IF($AI235="","",IF(COUNTIF($AS$34:$AS234,$AI235)&lt;1,$AI235,"")))</f>
        <v/>
      </c>
      <c r="AT235" s="144" t="str">
        <f t="shared" si="37"/>
        <v/>
      </c>
      <c r="AU235" s="142" t="str">
        <f t="shared" si="40"/>
        <v/>
      </c>
      <c r="AV235" s="274"/>
      <c r="AW235" s="251"/>
      <c r="AX235" s="252"/>
      <c r="AY235" s="253" t="str">
        <f t="shared" si="38"/>
        <v/>
      </c>
      <c r="AZ235" s="253"/>
    </row>
    <row r="236" spans="1:52" s="140" customFormat="1" ht="14">
      <c r="A236" s="144" t="str">
        <f t="shared" si="33"/>
        <v/>
      </c>
      <c r="B236" s="249" t="str">
        <f t="shared" si="34"/>
        <v/>
      </c>
      <c r="C236" s="250"/>
      <c r="D236" s="144">
        <v>202</v>
      </c>
      <c r="E236" s="144" t="str">
        <f t="shared" si="35"/>
        <v/>
      </c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32"/>
      <c r="AJ236" s="17"/>
      <c r="AK236" s="32"/>
      <c r="AL236" s="5"/>
      <c r="AM236" s="5"/>
      <c r="AN236" s="5"/>
      <c r="AO236" s="5"/>
      <c r="AP236" s="5"/>
      <c r="AQ236" s="296" t="str">
        <f t="shared" si="39"/>
        <v/>
      </c>
      <c r="AR236" s="142" t="str">
        <f t="shared" si="36"/>
        <v/>
      </c>
      <c r="AS236" s="7" t="str">
        <f>UPPER(IF($AI236="","",IF(COUNTIF($AS$34:$AS235,$AI236)&lt;1,$AI236,"")))</f>
        <v/>
      </c>
      <c r="AT236" s="144" t="str">
        <f t="shared" si="37"/>
        <v/>
      </c>
      <c r="AU236" s="142" t="str">
        <f t="shared" si="40"/>
        <v/>
      </c>
      <c r="AV236" s="274"/>
      <c r="AW236" s="251"/>
      <c r="AX236" s="252"/>
      <c r="AY236" s="253" t="str">
        <f t="shared" si="38"/>
        <v/>
      </c>
      <c r="AZ236" s="253"/>
    </row>
    <row r="237" spans="1:52" s="140" customFormat="1" ht="14">
      <c r="A237" s="144" t="str">
        <f t="shared" si="33"/>
        <v/>
      </c>
      <c r="B237" s="249" t="str">
        <f t="shared" si="34"/>
        <v/>
      </c>
      <c r="C237" s="250"/>
      <c r="D237" s="144">
        <v>203</v>
      </c>
      <c r="E237" s="144" t="str">
        <f t="shared" si="35"/>
        <v/>
      </c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32"/>
      <c r="AJ237" s="17"/>
      <c r="AK237" s="32"/>
      <c r="AL237" s="5"/>
      <c r="AM237" s="5"/>
      <c r="AN237" s="5"/>
      <c r="AO237" s="5"/>
      <c r="AP237" s="5"/>
      <c r="AQ237" s="296" t="str">
        <f t="shared" si="39"/>
        <v/>
      </c>
      <c r="AR237" s="142" t="str">
        <f t="shared" si="36"/>
        <v/>
      </c>
      <c r="AS237" s="7" t="str">
        <f>UPPER(IF($AI237="","",IF(COUNTIF($AS$34:$AS236,$AI237)&lt;1,$AI237,"")))</f>
        <v/>
      </c>
      <c r="AT237" s="144" t="str">
        <f t="shared" si="37"/>
        <v/>
      </c>
      <c r="AU237" s="142" t="str">
        <f t="shared" si="40"/>
        <v/>
      </c>
      <c r="AV237" s="274"/>
      <c r="AW237" s="251"/>
      <c r="AX237" s="252"/>
      <c r="AY237" s="253" t="str">
        <f t="shared" si="38"/>
        <v/>
      </c>
      <c r="AZ237" s="253"/>
    </row>
    <row r="238" spans="1:52" s="140" customFormat="1" ht="14">
      <c r="A238" s="144" t="str">
        <f t="shared" si="33"/>
        <v/>
      </c>
      <c r="B238" s="249" t="str">
        <f t="shared" si="34"/>
        <v/>
      </c>
      <c r="C238" s="250"/>
      <c r="D238" s="144">
        <v>204</v>
      </c>
      <c r="E238" s="144" t="str">
        <f t="shared" si="35"/>
        <v/>
      </c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32"/>
      <c r="AJ238" s="17"/>
      <c r="AK238" s="32"/>
      <c r="AL238" s="5"/>
      <c r="AM238" s="5"/>
      <c r="AN238" s="5"/>
      <c r="AO238" s="5"/>
      <c r="AP238" s="5"/>
      <c r="AQ238" s="296" t="str">
        <f t="shared" si="39"/>
        <v/>
      </c>
      <c r="AR238" s="142" t="str">
        <f t="shared" si="36"/>
        <v/>
      </c>
      <c r="AS238" s="7" t="str">
        <f>UPPER(IF($AI238="","",IF(COUNTIF($AS$34:$AS237,$AI238)&lt;1,$AI238,"")))</f>
        <v/>
      </c>
      <c r="AT238" s="144" t="str">
        <f t="shared" si="37"/>
        <v/>
      </c>
      <c r="AU238" s="142" t="str">
        <f t="shared" si="40"/>
        <v/>
      </c>
      <c r="AV238" s="274"/>
      <c r="AW238" s="251"/>
      <c r="AX238" s="252"/>
      <c r="AY238" s="253" t="str">
        <f t="shared" si="38"/>
        <v/>
      </c>
      <c r="AZ238" s="253"/>
    </row>
    <row r="239" spans="1:52" s="140" customFormat="1" ht="14">
      <c r="A239" s="144" t="str">
        <f t="shared" si="33"/>
        <v/>
      </c>
      <c r="B239" s="249" t="str">
        <f t="shared" si="34"/>
        <v/>
      </c>
      <c r="C239" s="250"/>
      <c r="D239" s="144">
        <v>205</v>
      </c>
      <c r="E239" s="144" t="str">
        <f t="shared" si="35"/>
        <v/>
      </c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32"/>
      <c r="AJ239" s="17"/>
      <c r="AK239" s="32"/>
      <c r="AL239" s="5"/>
      <c r="AM239" s="5"/>
      <c r="AN239" s="5"/>
      <c r="AO239" s="5"/>
      <c r="AP239" s="5"/>
      <c r="AQ239" s="296" t="str">
        <f t="shared" si="39"/>
        <v/>
      </c>
      <c r="AR239" s="142" t="str">
        <f t="shared" si="36"/>
        <v/>
      </c>
      <c r="AS239" s="7" t="str">
        <f>UPPER(IF($AI239="","",IF(COUNTIF($AS$34:$AS238,$AI239)&lt;1,$AI239,"")))</f>
        <v/>
      </c>
      <c r="AT239" s="144" t="str">
        <f t="shared" si="37"/>
        <v/>
      </c>
      <c r="AU239" s="142" t="str">
        <f t="shared" si="40"/>
        <v/>
      </c>
      <c r="AV239" s="274"/>
      <c r="AW239" s="251"/>
      <c r="AX239" s="252"/>
      <c r="AY239" s="253" t="str">
        <f t="shared" si="38"/>
        <v/>
      </c>
      <c r="AZ239" s="253"/>
    </row>
    <row r="240" spans="1:52" s="140" customFormat="1" ht="14">
      <c r="A240" s="144" t="str">
        <f t="shared" si="33"/>
        <v/>
      </c>
      <c r="B240" s="249" t="str">
        <f t="shared" si="34"/>
        <v/>
      </c>
      <c r="C240" s="250"/>
      <c r="D240" s="144">
        <v>206</v>
      </c>
      <c r="E240" s="144" t="str">
        <f t="shared" si="35"/>
        <v/>
      </c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32"/>
      <c r="AJ240" s="17"/>
      <c r="AK240" s="32"/>
      <c r="AL240" s="5"/>
      <c r="AM240" s="5"/>
      <c r="AN240" s="5"/>
      <c r="AO240" s="5"/>
      <c r="AP240" s="5"/>
      <c r="AQ240" s="296" t="str">
        <f t="shared" si="39"/>
        <v/>
      </c>
      <c r="AR240" s="142" t="str">
        <f t="shared" si="36"/>
        <v/>
      </c>
      <c r="AS240" s="7" t="str">
        <f>UPPER(IF($AI240="","",IF(COUNTIF($AS$34:$AS239,$AI240)&lt;1,$AI240,"")))</f>
        <v/>
      </c>
      <c r="AT240" s="144" t="str">
        <f t="shared" si="37"/>
        <v/>
      </c>
      <c r="AU240" s="142" t="str">
        <f t="shared" si="40"/>
        <v/>
      </c>
      <c r="AV240" s="274"/>
      <c r="AW240" s="251"/>
      <c r="AX240" s="252"/>
      <c r="AY240" s="253" t="str">
        <f t="shared" si="38"/>
        <v/>
      </c>
      <c r="AZ240" s="253"/>
    </row>
    <row r="241" spans="1:52" s="140" customFormat="1" ht="14">
      <c r="A241" s="144" t="str">
        <f t="shared" si="33"/>
        <v/>
      </c>
      <c r="B241" s="249" t="str">
        <f t="shared" si="34"/>
        <v/>
      </c>
      <c r="C241" s="250"/>
      <c r="D241" s="144">
        <v>207</v>
      </c>
      <c r="E241" s="144" t="str">
        <f t="shared" si="35"/>
        <v/>
      </c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32"/>
      <c r="AJ241" s="17"/>
      <c r="AK241" s="32"/>
      <c r="AL241" s="5"/>
      <c r="AM241" s="5"/>
      <c r="AN241" s="5"/>
      <c r="AO241" s="5"/>
      <c r="AP241" s="5"/>
      <c r="AQ241" s="296" t="str">
        <f t="shared" si="39"/>
        <v/>
      </c>
      <c r="AR241" s="142" t="str">
        <f t="shared" si="36"/>
        <v/>
      </c>
      <c r="AS241" s="7" t="str">
        <f>UPPER(IF($AI241="","",IF(COUNTIF($AS$34:$AS240,$AI241)&lt;1,$AI241,"")))</f>
        <v/>
      </c>
      <c r="AT241" s="144" t="str">
        <f t="shared" si="37"/>
        <v/>
      </c>
      <c r="AU241" s="142" t="str">
        <f t="shared" si="40"/>
        <v/>
      </c>
      <c r="AV241" s="274"/>
      <c r="AW241" s="251"/>
      <c r="AX241" s="252"/>
      <c r="AY241" s="253" t="str">
        <f t="shared" si="38"/>
        <v/>
      </c>
      <c r="AZ241" s="253"/>
    </row>
    <row r="242" spans="1:52" s="140" customFormat="1" ht="14">
      <c r="A242" s="144" t="str">
        <f t="shared" si="33"/>
        <v/>
      </c>
      <c r="B242" s="249" t="str">
        <f t="shared" si="34"/>
        <v/>
      </c>
      <c r="C242" s="250"/>
      <c r="D242" s="144">
        <v>208</v>
      </c>
      <c r="E242" s="144" t="str">
        <f t="shared" si="35"/>
        <v/>
      </c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32"/>
      <c r="AJ242" s="17"/>
      <c r="AK242" s="32"/>
      <c r="AL242" s="5"/>
      <c r="AM242" s="5"/>
      <c r="AN242" s="5"/>
      <c r="AO242" s="5"/>
      <c r="AP242" s="5"/>
      <c r="AQ242" s="296" t="str">
        <f t="shared" si="39"/>
        <v/>
      </c>
      <c r="AR242" s="142" t="str">
        <f t="shared" si="36"/>
        <v/>
      </c>
      <c r="AS242" s="7" t="str">
        <f>UPPER(IF($AI242="","",IF(COUNTIF($AS$34:$AS241,$AI242)&lt;1,$AI242,"")))</f>
        <v/>
      </c>
      <c r="AT242" s="144" t="str">
        <f t="shared" si="37"/>
        <v/>
      </c>
      <c r="AU242" s="142" t="str">
        <f t="shared" si="40"/>
        <v/>
      </c>
      <c r="AV242" s="274"/>
      <c r="AW242" s="251"/>
      <c r="AX242" s="252"/>
      <c r="AY242" s="253" t="str">
        <f t="shared" si="38"/>
        <v/>
      </c>
      <c r="AZ242" s="253"/>
    </row>
    <row r="243" spans="1:52" s="140" customFormat="1" ht="14">
      <c r="A243" s="144" t="str">
        <f t="shared" si="33"/>
        <v/>
      </c>
      <c r="B243" s="249" t="str">
        <f t="shared" si="34"/>
        <v/>
      </c>
      <c r="C243" s="250"/>
      <c r="D243" s="144">
        <v>209</v>
      </c>
      <c r="E243" s="144" t="str">
        <f t="shared" si="35"/>
        <v/>
      </c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32"/>
      <c r="AJ243" s="17"/>
      <c r="AK243" s="32"/>
      <c r="AL243" s="5"/>
      <c r="AM243" s="5"/>
      <c r="AN243" s="5"/>
      <c r="AO243" s="5"/>
      <c r="AP243" s="5"/>
      <c r="AQ243" s="296" t="str">
        <f t="shared" si="39"/>
        <v/>
      </c>
      <c r="AR243" s="142" t="str">
        <f t="shared" si="36"/>
        <v/>
      </c>
      <c r="AS243" s="7" t="str">
        <f>UPPER(IF($AI243="","",IF(COUNTIF($AS$34:$AS242,$AI243)&lt;1,$AI243,"")))</f>
        <v/>
      </c>
      <c r="AT243" s="144" t="str">
        <f t="shared" si="37"/>
        <v/>
      </c>
      <c r="AU243" s="142" t="str">
        <f t="shared" si="40"/>
        <v/>
      </c>
      <c r="AV243" s="274"/>
      <c r="AW243" s="251"/>
      <c r="AX243" s="252"/>
      <c r="AY243" s="253" t="str">
        <f t="shared" si="38"/>
        <v/>
      </c>
      <c r="AZ243" s="253"/>
    </row>
    <row r="244" spans="1:52" s="140" customFormat="1" ht="14">
      <c r="A244" s="144" t="str">
        <f t="shared" si="33"/>
        <v/>
      </c>
      <c r="B244" s="249" t="str">
        <f t="shared" si="34"/>
        <v/>
      </c>
      <c r="C244" s="250"/>
      <c r="D244" s="144">
        <v>210</v>
      </c>
      <c r="E244" s="144" t="str">
        <f t="shared" si="35"/>
        <v/>
      </c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32"/>
      <c r="AJ244" s="17"/>
      <c r="AK244" s="32"/>
      <c r="AL244" s="5"/>
      <c r="AM244" s="5"/>
      <c r="AN244" s="5"/>
      <c r="AO244" s="5"/>
      <c r="AP244" s="5"/>
      <c r="AQ244" s="296" t="str">
        <f t="shared" si="39"/>
        <v/>
      </c>
      <c r="AR244" s="142" t="str">
        <f t="shared" si="36"/>
        <v/>
      </c>
      <c r="AS244" s="7" t="str">
        <f>UPPER(IF($AI244="","",IF(COUNTIF($AS$34:$AS243,$AI244)&lt;1,$AI244,"")))</f>
        <v/>
      </c>
      <c r="AT244" s="144" t="str">
        <f t="shared" si="37"/>
        <v/>
      </c>
      <c r="AU244" s="142" t="str">
        <f t="shared" si="40"/>
        <v/>
      </c>
      <c r="AV244" s="274"/>
      <c r="AW244" s="251"/>
      <c r="AX244" s="252"/>
      <c r="AY244" s="253" t="str">
        <f t="shared" si="38"/>
        <v/>
      </c>
      <c r="AZ244" s="253"/>
    </row>
    <row r="245" spans="1:52" s="140" customFormat="1" ht="14">
      <c r="A245" s="144" t="str">
        <f t="shared" si="33"/>
        <v/>
      </c>
      <c r="B245" s="249" t="str">
        <f t="shared" si="34"/>
        <v/>
      </c>
      <c r="C245" s="250"/>
      <c r="D245" s="144">
        <v>211</v>
      </c>
      <c r="E245" s="144" t="str">
        <f t="shared" si="35"/>
        <v/>
      </c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32"/>
      <c r="AJ245" s="17"/>
      <c r="AK245" s="32"/>
      <c r="AL245" s="5"/>
      <c r="AM245" s="5"/>
      <c r="AN245" s="5"/>
      <c r="AO245" s="5"/>
      <c r="AP245" s="5"/>
      <c r="AQ245" s="296" t="str">
        <f t="shared" si="39"/>
        <v/>
      </c>
      <c r="AR245" s="142" t="str">
        <f t="shared" si="36"/>
        <v/>
      </c>
      <c r="AS245" s="7" t="str">
        <f>UPPER(IF($AI245="","",IF(COUNTIF($AS$34:$AS244,$AI245)&lt;1,$AI245,"")))</f>
        <v/>
      </c>
      <c r="AT245" s="144" t="str">
        <f t="shared" si="37"/>
        <v/>
      </c>
      <c r="AU245" s="142" t="str">
        <f t="shared" si="40"/>
        <v/>
      </c>
      <c r="AV245" s="274"/>
      <c r="AW245" s="251"/>
      <c r="AX245" s="252"/>
      <c r="AY245" s="253" t="str">
        <f t="shared" si="38"/>
        <v/>
      </c>
      <c r="AZ245" s="253"/>
    </row>
    <row r="246" spans="1:52" s="140" customFormat="1" ht="14">
      <c r="A246" s="144" t="str">
        <f t="shared" si="33"/>
        <v/>
      </c>
      <c r="B246" s="249" t="str">
        <f t="shared" si="34"/>
        <v/>
      </c>
      <c r="C246" s="250"/>
      <c r="D246" s="144">
        <v>212</v>
      </c>
      <c r="E246" s="144" t="str">
        <f t="shared" si="35"/>
        <v/>
      </c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32"/>
      <c r="AJ246" s="17"/>
      <c r="AK246" s="32"/>
      <c r="AL246" s="5"/>
      <c r="AM246" s="5"/>
      <c r="AN246" s="5"/>
      <c r="AO246" s="5"/>
      <c r="AP246" s="5"/>
      <c r="AQ246" s="296" t="str">
        <f t="shared" si="39"/>
        <v/>
      </c>
      <c r="AR246" s="142" t="str">
        <f t="shared" si="36"/>
        <v/>
      </c>
      <c r="AS246" s="7" t="str">
        <f>UPPER(IF($AI246="","",IF(COUNTIF($AS$34:$AS245,$AI246)&lt;1,$AI246,"")))</f>
        <v/>
      </c>
      <c r="AT246" s="144" t="str">
        <f t="shared" si="37"/>
        <v/>
      </c>
      <c r="AU246" s="142" t="str">
        <f t="shared" si="40"/>
        <v/>
      </c>
      <c r="AV246" s="274"/>
      <c r="AW246" s="251"/>
      <c r="AX246" s="252"/>
      <c r="AY246" s="253" t="str">
        <f t="shared" si="38"/>
        <v/>
      </c>
      <c r="AZ246" s="253"/>
    </row>
    <row r="247" spans="1:52" s="140" customFormat="1" ht="14">
      <c r="A247" s="144" t="str">
        <f t="shared" si="33"/>
        <v/>
      </c>
      <c r="B247" s="249" t="str">
        <f t="shared" si="34"/>
        <v/>
      </c>
      <c r="C247" s="250"/>
      <c r="D247" s="144">
        <v>213</v>
      </c>
      <c r="E247" s="144" t="str">
        <f t="shared" si="35"/>
        <v/>
      </c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32"/>
      <c r="AJ247" s="17"/>
      <c r="AK247" s="32"/>
      <c r="AL247" s="5"/>
      <c r="AM247" s="5"/>
      <c r="AN247" s="5"/>
      <c r="AO247" s="5"/>
      <c r="AP247" s="5"/>
      <c r="AQ247" s="296" t="str">
        <f t="shared" si="39"/>
        <v/>
      </c>
      <c r="AR247" s="142" t="str">
        <f t="shared" si="36"/>
        <v/>
      </c>
      <c r="AS247" s="7" t="str">
        <f>UPPER(IF($AI247="","",IF(COUNTIF($AS$34:$AS246,$AI247)&lt;1,$AI247,"")))</f>
        <v/>
      </c>
      <c r="AT247" s="144" t="str">
        <f t="shared" si="37"/>
        <v/>
      </c>
      <c r="AU247" s="142" t="str">
        <f t="shared" si="40"/>
        <v/>
      </c>
      <c r="AV247" s="274"/>
      <c r="AW247" s="251"/>
      <c r="AX247" s="252"/>
      <c r="AY247" s="253" t="str">
        <f t="shared" si="38"/>
        <v/>
      </c>
      <c r="AZ247" s="253"/>
    </row>
    <row r="248" spans="1:52" s="140" customFormat="1" ht="14">
      <c r="A248" s="144" t="str">
        <f t="shared" si="33"/>
        <v/>
      </c>
      <c r="B248" s="249" t="str">
        <f t="shared" si="34"/>
        <v/>
      </c>
      <c r="C248" s="250"/>
      <c r="D248" s="144">
        <v>214</v>
      </c>
      <c r="E248" s="144" t="str">
        <f t="shared" si="35"/>
        <v/>
      </c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32"/>
      <c r="AJ248" s="17"/>
      <c r="AK248" s="32"/>
      <c r="AL248" s="5"/>
      <c r="AM248" s="5"/>
      <c r="AN248" s="5"/>
      <c r="AO248" s="5"/>
      <c r="AP248" s="5"/>
      <c r="AQ248" s="296" t="str">
        <f t="shared" si="39"/>
        <v/>
      </c>
      <c r="AR248" s="142" t="str">
        <f t="shared" si="36"/>
        <v/>
      </c>
      <c r="AS248" s="7" t="str">
        <f>UPPER(IF($AI248="","",IF(COUNTIF($AS$34:$AS247,$AI248)&lt;1,$AI248,"")))</f>
        <v/>
      </c>
      <c r="AT248" s="144" t="str">
        <f t="shared" si="37"/>
        <v/>
      </c>
      <c r="AU248" s="142" t="str">
        <f t="shared" si="40"/>
        <v/>
      </c>
      <c r="AV248" s="274"/>
      <c r="AW248" s="251"/>
      <c r="AX248" s="252"/>
      <c r="AY248" s="253" t="str">
        <f t="shared" si="38"/>
        <v/>
      </c>
      <c r="AZ248" s="253"/>
    </row>
    <row r="249" spans="1:52" s="140" customFormat="1" ht="14">
      <c r="A249" s="144" t="str">
        <f t="shared" si="33"/>
        <v/>
      </c>
      <c r="B249" s="249" t="str">
        <f t="shared" si="34"/>
        <v/>
      </c>
      <c r="C249" s="250"/>
      <c r="D249" s="144">
        <v>215</v>
      </c>
      <c r="E249" s="144" t="str">
        <f t="shared" si="35"/>
        <v/>
      </c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32"/>
      <c r="AJ249" s="17"/>
      <c r="AK249" s="32"/>
      <c r="AL249" s="5"/>
      <c r="AM249" s="5"/>
      <c r="AN249" s="5"/>
      <c r="AO249" s="5"/>
      <c r="AP249" s="5"/>
      <c r="AQ249" s="296" t="str">
        <f t="shared" si="39"/>
        <v/>
      </c>
      <c r="AR249" s="142" t="str">
        <f t="shared" si="36"/>
        <v/>
      </c>
      <c r="AS249" s="7" t="str">
        <f>UPPER(IF($AI249="","",IF(COUNTIF($AS$34:$AS248,$AI249)&lt;1,$AI249,"")))</f>
        <v/>
      </c>
      <c r="AT249" s="144" t="str">
        <f t="shared" si="37"/>
        <v/>
      </c>
      <c r="AU249" s="142" t="str">
        <f t="shared" si="40"/>
        <v/>
      </c>
      <c r="AV249" s="274"/>
      <c r="AW249" s="251"/>
      <c r="AX249" s="252"/>
      <c r="AY249" s="253" t="str">
        <f t="shared" si="38"/>
        <v/>
      </c>
      <c r="AZ249" s="253"/>
    </row>
    <row r="250" spans="1:52" s="140" customFormat="1">
      <c r="A250" s="144" t="str">
        <f t="shared" si="33"/>
        <v/>
      </c>
      <c r="B250" s="249" t="str">
        <f t="shared" si="34"/>
        <v/>
      </c>
      <c r="C250" s="250"/>
      <c r="D250" s="144">
        <v>216</v>
      </c>
      <c r="E250" s="144" t="str">
        <f t="shared" si="35"/>
        <v/>
      </c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32"/>
      <c r="AJ250" s="17"/>
      <c r="AK250" s="32"/>
      <c r="AL250" s="5"/>
      <c r="AM250" s="3"/>
      <c r="AN250" s="5"/>
      <c r="AO250" s="5"/>
      <c r="AP250" s="5"/>
      <c r="AQ250" s="296" t="str">
        <f t="shared" si="39"/>
        <v/>
      </c>
      <c r="AR250" s="142" t="str">
        <f t="shared" si="36"/>
        <v/>
      </c>
      <c r="AS250" s="7" t="str">
        <f>UPPER(IF($AI250="","",IF(COUNTIF($AS$34:$AS249,$AI250)&lt;1,$AI250,"")))</f>
        <v/>
      </c>
      <c r="AT250" s="144" t="str">
        <f t="shared" si="37"/>
        <v/>
      </c>
      <c r="AU250" s="142" t="str">
        <f t="shared" si="40"/>
        <v/>
      </c>
      <c r="AV250" s="274"/>
      <c r="AW250" s="251"/>
      <c r="AX250" s="252"/>
      <c r="AY250" s="253" t="str">
        <f t="shared" si="38"/>
        <v/>
      </c>
      <c r="AZ250" s="253"/>
    </row>
    <row r="251" spans="1:52" s="140" customFormat="1">
      <c r="A251" s="144" t="str">
        <f t="shared" si="33"/>
        <v/>
      </c>
      <c r="B251" s="249" t="str">
        <f t="shared" si="34"/>
        <v/>
      </c>
      <c r="C251" s="250"/>
      <c r="D251" s="144">
        <v>217</v>
      </c>
      <c r="E251" s="144" t="str">
        <f t="shared" si="35"/>
        <v/>
      </c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32"/>
      <c r="AJ251" s="17"/>
      <c r="AK251" s="32"/>
      <c r="AL251" s="5"/>
      <c r="AM251" s="3"/>
      <c r="AN251" s="5"/>
      <c r="AO251" s="5"/>
      <c r="AP251" s="5"/>
      <c r="AQ251" s="296" t="str">
        <f t="shared" si="39"/>
        <v/>
      </c>
      <c r="AR251" s="142" t="str">
        <f t="shared" si="36"/>
        <v/>
      </c>
      <c r="AS251" s="7" t="str">
        <f>UPPER(IF($AI251="","",IF(COUNTIF($AS$34:$AS250,$AI251)&lt;1,$AI251,"")))</f>
        <v/>
      </c>
      <c r="AT251" s="144" t="str">
        <f t="shared" si="37"/>
        <v/>
      </c>
      <c r="AU251" s="142" t="str">
        <f t="shared" si="40"/>
        <v/>
      </c>
      <c r="AV251" s="274"/>
      <c r="AW251" s="251"/>
      <c r="AX251" s="252"/>
      <c r="AY251" s="253" t="str">
        <f t="shared" si="38"/>
        <v/>
      </c>
      <c r="AZ251" s="253"/>
    </row>
    <row r="252" spans="1:52" s="140" customFormat="1" ht="14">
      <c r="A252" s="144" t="str">
        <f t="shared" si="33"/>
        <v/>
      </c>
      <c r="B252" s="249" t="str">
        <f t="shared" si="34"/>
        <v/>
      </c>
      <c r="C252" s="250"/>
      <c r="D252" s="144">
        <v>218</v>
      </c>
      <c r="E252" s="144" t="str">
        <f t="shared" si="35"/>
        <v/>
      </c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32"/>
      <c r="AJ252" s="17"/>
      <c r="AK252" s="32"/>
      <c r="AL252" s="5"/>
      <c r="AM252" s="5"/>
      <c r="AN252" s="5"/>
      <c r="AO252" s="5"/>
      <c r="AP252" s="5"/>
      <c r="AQ252" s="296" t="str">
        <f t="shared" si="39"/>
        <v/>
      </c>
      <c r="AR252" s="142" t="str">
        <f t="shared" si="36"/>
        <v/>
      </c>
      <c r="AS252" s="7" t="str">
        <f>UPPER(IF($AI252="","",IF(COUNTIF($AS$34:$AS251,$AI252)&lt;1,$AI252,"")))</f>
        <v/>
      </c>
      <c r="AT252" s="144" t="str">
        <f t="shared" si="37"/>
        <v/>
      </c>
      <c r="AU252" s="142" t="str">
        <f t="shared" si="40"/>
        <v/>
      </c>
      <c r="AV252" s="274"/>
      <c r="AW252" s="251"/>
      <c r="AX252" s="252"/>
      <c r="AY252" s="253" t="str">
        <f t="shared" si="38"/>
        <v/>
      </c>
      <c r="AZ252" s="253"/>
    </row>
    <row r="253" spans="1:52" s="140" customFormat="1" ht="14">
      <c r="A253" s="144" t="str">
        <f t="shared" si="33"/>
        <v/>
      </c>
      <c r="B253" s="249" t="str">
        <f t="shared" si="34"/>
        <v/>
      </c>
      <c r="C253" s="250"/>
      <c r="D253" s="144">
        <v>219</v>
      </c>
      <c r="E253" s="144" t="str">
        <f t="shared" si="35"/>
        <v/>
      </c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32"/>
      <c r="AJ253" s="17"/>
      <c r="AK253" s="32"/>
      <c r="AL253" s="5"/>
      <c r="AM253" s="5"/>
      <c r="AN253" s="5"/>
      <c r="AO253" s="5"/>
      <c r="AP253" s="5"/>
      <c r="AQ253" s="296" t="str">
        <f t="shared" si="39"/>
        <v/>
      </c>
      <c r="AR253" s="142" t="str">
        <f t="shared" si="36"/>
        <v/>
      </c>
      <c r="AS253" s="7" t="str">
        <f>UPPER(IF($AI253="","",IF(COUNTIF($AS$34:$AS252,$AI253)&lt;1,$AI253,"")))</f>
        <v/>
      </c>
      <c r="AT253" s="144" t="str">
        <f t="shared" si="37"/>
        <v/>
      </c>
      <c r="AU253" s="142" t="str">
        <f t="shared" si="40"/>
        <v/>
      </c>
      <c r="AV253" s="274"/>
      <c r="AW253" s="251"/>
      <c r="AX253" s="252"/>
      <c r="AY253" s="253" t="str">
        <f t="shared" si="38"/>
        <v/>
      </c>
      <c r="AZ253" s="253"/>
    </row>
    <row r="254" spans="1:52" s="140" customFormat="1">
      <c r="A254" s="144" t="str">
        <f t="shared" si="33"/>
        <v/>
      </c>
      <c r="B254" s="249" t="str">
        <f t="shared" si="34"/>
        <v/>
      </c>
      <c r="C254" s="250"/>
      <c r="D254" s="144">
        <v>220</v>
      </c>
      <c r="E254" s="144" t="str">
        <f t="shared" si="35"/>
        <v/>
      </c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32"/>
      <c r="AJ254" s="17"/>
      <c r="AK254" s="32"/>
      <c r="AL254" s="5"/>
      <c r="AM254" s="298"/>
      <c r="AN254" s="5"/>
      <c r="AO254" s="5"/>
      <c r="AP254" s="5"/>
      <c r="AQ254" s="296" t="str">
        <f t="shared" si="39"/>
        <v/>
      </c>
      <c r="AR254" s="142" t="str">
        <f t="shared" si="36"/>
        <v/>
      </c>
      <c r="AS254" s="7" t="str">
        <f>UPPER(IF($AI254="","",IF(COUNTIF($AS$34:$AS253,$AI254)&lt;1,$AI254,"")))</f>
        <v/>
      </c>
      <c r="AT254" s="144" t="str">
        <f t="shared" si="37"/>
        <v/>
      </c>
      <c r="AU254" s="142" t="str">
        <f t="shared" si="40"/>
        <v/>
      </c>
      <c r="AV254" s="274"/>
      <c r="AW254" s="251"/>
      <c r="AX254" s="252"/>
      <c r="AY254" s="253" t="str">
        <f t="shared" si="38"/>
        <v/>
      </c>
      <c r="AZ254" s="253"/>
    </row>
    <row r="255" spans="1:52" s="140" customFormat="1" ht="14">
      <c r="A255" s="144" t="str">
        <f t="shared" si="33"/>
        <v/>
      </c>
      <c r="B255" s="249" t="str">
        <f t="shared" si="34"/>
        <v/>
      </c>
      <c r="C255" s="250"/>
      <c r="D255" s="144">
        <v>221</v>
      </c>
      <c r="E255" s="144" t="str">
        <f t="shared" si="35"/>
        <v/>
      </c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32"/>
      <c r="AJ255" s="17"/>
      <c r="AK255" s="32"/>
      <c r="AL255" s="5"/>
      <c r="AM255" s="5"/>
      <c r="AN255" s="5"/>
      <c r="AO255" s="5"/>
      <c r="AP255" s="5"/>
      <c r="AQ255" s="296" t="str">
        <f t="shared" si="39"/>
        <v/>
      </c>
      <c r="AR255" s="142" t="str">
        <f t="shared" si="36"/>
        <v/>
      </c>
      <c r="AS255" s="7" t="str">
        <f>UPPER(IF($AI255="","",IF(COUNTIF($AS$34:$AS254,$AI255)&lt;1,$AI255,"")))</f>
        <v/>
      </c>
      <c r="AT255" s="144" t="str">
        <f t="shared" si="37"/>
        <v/>
      </c>
      <c r="AU255" s="142" t="str">
        <f t="shared" si="40"/>
        <v/>
      </c>
      <c r="AV255" s="274"/>
      <c r="AW255" s="251"/>
      <c r="AX255" s="252"/>
      <c r="AY255" s="253" t="str">
        <f t="shared" si="38"/>
        <v/>
      </c>
      <c r="AZ255" s="253"/>
    </row>
    <row r="256" spans="1:52" s="140" customFormat="1" ht="14">
      <c r="A256" s="144" t="str">
        <f t="shared" si="33"/>
        <v/>
      </c>
      <c r="B256" s="249" t="str">
        <f t="shared" si="34"/>
        <v/>
      </c>
      <c r="C256" s="250"/>
      <c r="D256" s="144">
        <v>222</v>
      </c>
      <c r="E256" s="144" t="str">
        <f t="shared" si="35"/>
        <v/>
      </c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32"/>
      <c r="AJ256" s="17"/>
      <c r="AK256" s="32"/>
      <c r="AL256" s="5"/>
      <c r="AM256" s="5"/>
      <c r="AN256" s="5"/>
      <c r="AO256" s="5"/>
      <c r="AP256" s="5"/>
      <c r="AQ256" s="296" t="str">
        <f t="shared" si="39"/>
        <v/>
      </c>
      <c r="AR256" s="142" t="str">
        <f t="shared" si="36"/>
        <v/>
      </c>
      <c r="AS256" s="7" t="str">
        <f>UPPER(IF($AI256="","",IF(COUNTIF($AS$34:$AS255,$AI256)&lt;1,$AI256,"")))</f>
        <v/>
      </c>
      <c r="AT256" s="144" t="str">
        <f t="shared" si="37"/>
        <v/>
      </c>
      <c r="AU256" s="142" t="str">
        <f t="shared" si="40"/>
        <v/>
      </c>
      <c r="AV256" s="274"/>
      <c r="AW256" s="251"/>
      <c r="AX256" s="252"/>
      <c r="AY256" s="253" t="str">
        <f t="shared" si="38"/>
        <v/>
      </c>
      <c r="AZ256" s="253"/>
    </row>
    <row r="257" spans="1:52" s="140" customFormat="1" ht="14">
      <c r="A257" s="144" t="str">
        <f t="shared" si="33"/>
        <v/>
      </c>
      <c r="B257" s="249" t="str">
        <f t="shared" si="34"/>
        <v/>
      </c>
      <c r="C257" s="250"/>
      <c r="D257" s="144">
        <v>223</v>
      </c>
      <c r="E257" s="144" t="str">
        <f t="shared" si="35"/>
        <v/>
      </c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32"/>
      <c r="AJ257" s="17"/>
      <c r="AK257" s="32"/>
      <c r="AL257" s="5"/>
      <c r="AM257" s="5"/>
      <c r="AN257" s="5"/>
      <c r="AO257" s="5"/>
      <c r="AP257" s="5"/>
      <c r="AQ257" s="296" t="str">
        <f t="shared" si="39"/>
        <v/>
      </c>
      <c r="AR257" s="142" t="str">
        <f t="shared" si="36"/>
        <v/>
      </c>
      <c r="AS257" s="7" t="str">
        <f>UPPER(IF($AI257="","",IF(COUNTIF($AS$34:$AS256,$AI257)&lt;1,$AI257,"")))</f>
        <v/>
      </c>
      <c r="AT257" s="144" t="str">
        <f t="shared" si="37"/>
        <v/>
      </c>
      <c r="AU257" s="142" t="str">
        <f t="shared" si="40"/>
        <v/>
      </c>
      <c r="AV257" s="274"/>
      <c r="AW257" s="251"/>
      <c r="AX257" s="252"/>
      <c r="AY257" s="253" t="str">
        <f t="shared" si="38"/>
        <v/>
      </c>
      <c r="AZ257" s="253"/>
    </row>
    <row r="258" spans="1:52" s="140" customFormat="1" ht="14">
      <c r="A258" s="144" t="str">
        <f t="shared" si="33"/>
        <v/>
      </c>
      <c r="B258" s="249" t="str">
        <f t="shared" si="34"/>
        <v/>
      </c>
      <c r="C258" s="250"/>
      <c r="D258" s="144">
        <v>224</v>
      </c>
      <c r="E258" s="144" t="str">
        <f t="shared" si="35"/>
        <v/>
      </c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32"/>
      <c r="AJ258" s="17"/>
      <c r="AK258" s="32"/>
      <c r="AL258" s="5"/>
      <c r="AM258" s="5"/>
      <c r="AN258" s="5"/>
      <c r="AO258" s="5"/>
      <c r="AP258" s="5"/>
      <c r="AQ258" s="296" t="str">
        <f t="shared" si="39"/>
        <v/>
      </c>
      <c r="AR258" s="142" t="str">
        <f t="shared" si="36"/>
        <v/>
      </c>
      <c r="AS258" s="7" t="str">
        <f>UPPER(IF($AI258="","",IF(COUNTIF($AS$34:$AS257,$AI258)&lt;1,$AI258,"")))</f>
        <v/>
      </c>
      <c r="AT258" s="144" t="str">
        <f t="shared" si="37"/>
        <v/>
      </c>
      <c r="AU258" s="142" t="str">
        <f t="shared" si="40"/>
        <v/>
      </c>
      <c r="AV258" s="274"/>
      <c r="AW258" s="251"/>
      <c r="AX258" s="252"/>
      <c r="AY258" s="253" t="str">
        <f t="shared" si="38"/>
        <v/>
      </c>
      <c r="AZ258" s="253"/>
    </row>
    <row r="259" spans="1:52" s="140" customFormat="1" ht="14">
      <c r="A259" s="144" t="str">
        <f t="shared" si="33"/>
        <v/>
      </c>
      <c r="B259" s="249" t="str">
        <f t="shared" si="34"/>
        <v/>
      </c>
      <c r="C259" s="250"/>
      <c r="D259" s="144">
        <v>225</v>
      </c>
      <c r="E259" s="144" t="str">
        <f t="shared" si="35"/>
        <v/>
      </c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32"/>
      <c r="AJ259" s="17"/>
      <c r="AK259" s="32"/>
      <c r="AL259" s="5"/>
      <c r="AM259" s="5"/>
      <c r="AN259" s="5"/>
      <c r="AO259" s="5"/>
      <c r="AP259" s="5"/>
      <c r="AQ259" s="296" t="str">
        <f t="shared" si="39"/>
        <v/>
      </c>
      <c r="AR259" s="142" t="str">
        <f t="shared" si="36"/>
        <v/>
      </c>
      <c r="AS259" s="7" t="str">
        <f>UPPER(IF($AI259="","",IF(COUNTIF($AS$34:$AS258,$AI259)&lt;1,$AI259,"")))</f>
        <v/>
      </c>
      <c r="AT259" s="144" t="str">
        <f t="shared" si="37"/>
        <v/>
      </c>
      <c r="AU259" s="142" t="str">
        <f t="shared" si="40"/>
        <v/>
      </c>
      <c r="AV259" s="274"/>
      <c r="AW259" s="251"/>
      <c r="AX259" s="252"/>
      <c r="AY259" s="253" t="str">
        <f t="shared" si="38"/>
        <v/>
      </c>
      <c r="AZ259" s="253"/>
    </row>
    <row r="260" spans="1:52" s="140" customFormat="1" ht="14">
      <c r="A260" s="144" t="str">
        <f t="shared" si="33"/>
        <v/>
      </c>
      <c r="B260" s="249" t="str">
        <f t="shared" si="34"/>
        <v/>
      </c>
      <c r="C260" s="250"/>
      <c r="D260" s="144">
        <v>226</v>
      </c>
      <c r="E260" s="144" t="str">
        <f t="shared" si="35"/>
        <v/>
      </c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32"/>
      <c r="AJ260" s="17"/>
      <c r="AK260" s="32"/>
      <c r="AL260" s="5"/>
      <c r="AM260" s="5"/>
      <c r="AN260" s="5"/>
      <c r="AO260" s="5"/>
      <c r="AP260" s="5"/>
      <c r="AQ260" s="296" t="str">
        <f t="shared" si="39"/>
        <v/>
      </c>
      <c r="AR260" s="142" t="str">
        <f t="shared" si="36"/>
        <v/>
      </c>
      <c r="AS260" s="7" t="str">
        <f>UPPER(IF($AI260="","",IF(COUNTIF($AS$34:$AS259,$AI260)&lt;1,$AI260,"")))</f>
        <v/>
      </c>
      <c r="AT260" s="144" t="str">
        <f t="shared" si="37"/>
        <v/>
      </c>
      <c r="AU260" s="142" t="str">
        <f t="shared" si="40"/>
        <v/>
      </c>
      <c r="AV260" s="274"/>
      <c r="AW260" s="251"/>
      <c r="AX260" s="252"/>
      <c r="AY260" s="253" t="str">
        <f t="shared" si="38"/>
        <v/>
      </c>
      <c r="AZ260" s="253"/>
    </row>
    <row r="261" spans="1:52" s="140" customFormat="1" ht="14">
      <c r="A261" s="144" t="str">
        <f t="shared" si="33"/>
        <v/>
      </c>
      <c r="B261" s="249" t="str">
        <f t="shared" si="34"/>
        <v/>
      </c>
      <c r="C261" s="250"/>
      <c r="D261" s="144">
        <v>227</v>
      </c>
      <c r="E261" s="144" t="str">
        <f t="shared" si="35"/>
        <v/>
      </c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32"/>
      <c r="AJ261" s="17"/>
      <c r="AK261" s="32"/>
      <c r="AL261" s="5"/>
      <c r="AM261" s="5"/>
      <c r="AN261" s="5"/>
      <c r="AO261" s="5"/>
      <c r="AP261" s="5"/>
      <c r="AQ261" s="296" t="str">
        <f t="shared" si="39"/>
        <v/>
      </c>
      <c r="AR261" s="142" t="str">
        <f t="shared" si="36"/>
        <v/>
      </c>
      <c r="AS261" s="7" t="str">
        <f>UPPER(IF($AI261="","",IF(COUNTIF($AS$34:$AS260,$AI261)&lt;1,$AI261,"")))</f>
        <v/>
      </c>
      <c r="AT261" s="144" t="str">
        <f t="shared" si="37"/>
        <v/>
      </c>
      <c r="AU261" s="142" t="str">
        <f t="shared" si="40"/>
        <v/>
      </c>
      <c r="AV261" s="274"/>
      <c r="AW261" s="251"/>
      <c r="AX261" s="252"/>
      <c r="AY261" s="253" t="str">
        <f t="shared" si="38"/>
        <v/>
      </c>
      <c r="AZ261" s="253"/>
    </row>
    <row r="262" spans="1:52" s="140" customFormat="1" ht="14">
      <c r="A262" s="144" t="str">
        <f t="shared" si="33"/>
        <v/>
      </c>
      <c r="B262" s="249" t="str">
        <f t="shared" si="34"/>
        <v/>
      </c>
      <c r="C262" s="250"/>
      <c r="D262" s="144">
        <v>228</v>
      </c>
      <c r="E262" s="144" t="str">
        <f t="shared" si="35"/>
        <v/>
      </c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32"/>
      <c r="AJ262" s="17"/>
      <c r="AK262" s="32"/>
      <c r="AL262" s="5"/>
      <c r="AM262" s="5"/>
      <c r="AN262" s="5"/>
      <c r="AO262" s="5"/>
      <c r="AP262" s="5"/>
      <c r="AQ262" s="296" t="str">
        <f t="shared" si="39"/>
        <v/>
      </c>
      <c r="AR262" s="142" t="str">
        <f t="shared" si="36"/>
        <v/>
      </c>
      <c r="AS262" s="7" t="str">
        <f>UPPER(IF($AI262="","",IF(COUNTIF($AS$34:$AS261,$AI262)&lt;1,$AI262,"")))</f>
        <v/>
      </c>
      <c r="AT262" s="144" t="str">
        <f t="shared" si="37"/>
        <v/>
      </c>
      <c r="AU262" s="142" t="str">
        <f t="shared" si="40"/>
        <v/>
      </c>
      <c r="AV262" s="274"/>
      <c r="AW262" s="251"/>
      <c r="AX262" s="252"/>
      <c r="AY262" s="253" t="str">
        <f t="shared" si="38"/>
        <v/>
      </c>
      <c r="AZ262" s="253"/>
    </row>
    <row r="263" spans="1:52" s="140" customFormat="1" ht="14">
      <c r="A263" s="144" t="str">
        <f t="shared" si="33"/>
        <v/>
      </c>
      <c r="B263" s="249" t="str">
        <f t="shared" si="34"/>
        <v/>
      </c>
      <c r="C263" s="250"/>
      <c r="D263" s="144">
        <v>229</v>
      </c>
      <c r="E263" s="144" t="str">
        <f t="shared" si="35"/>
        <v/>
      </c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32"/>
      <c r="AJ263" s="17"/>
      <c r="AK263" s="32"/>
      <c r="AL263" s="5"/>
      <c r="AM263" s="5"/>
      <c r="AN263" s="5"/>
      <c r="AO263" s="5"/>
      <c r="AP263" s="5"/>
      <c r="AQ263" s="296" t="str">
        <f t="shared" si="39"/>
        <v/>
      </c>
      <c r="AR263" s="142" t="str">
        <f t="shared" si="36"/>
        <v/>
      </c>
      <c r="AS263" s="7" t="str">
        <f>UPPER(IF($AI263="","",IF(COUNTIF($AS$34:$AS262,$AI263)&lt;1,$AI263,"")))</f>
        <v/>
      </c>
      <c r="AT263" s="144" t="str">
        <f t="shared" si="37"/>
        <v/>
      </c>
      <c r="AU263" s="142" t="str">
        <f t="shared" si="40"/>
        <v/>
      </c>
      <c r="AV263" s="274"/>
      <c r="AW263" s="251"/>
      <c r="AX263" s="252"/>
      <c r="AY263" s="253" t="str">
        <f t="shared" si="38"/>
        <v/>
      </c>
      <c r="AZ263" s="253"/>
    </row>
    <row r="264" spans="1:52" s="140" customFormat="1" ht="14">
      <c r="A264" s="144" t="str">
        <f t="shared" si="33"/>
        <v/>
      </c>
      <c r="B264" s="249" t="str">
        <f t="shared" si="34"/>
        <v/>
      </c>
      <c r="C264" s="250"/>
      <c r="D264" s="144">
        <v>230</v>
      </c>
      <c r="E264" s="144" t="str">
        <f t="shared" si="35"/>
        <v/>
      </c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32"/>
      <c r="AJ264" s="17"/>
      <c r="AK264" s="32"/>
      <c r="AL264" s="5"/>
      <c r="AM264" s="5"/>
      <c r="AN264" s="5"/>
      <c r="AO264" s="5"/>
      <c r="AP264" s="5"/>
      <c r="AQ264" s="296" t="str">
        <f t="shared" si="39"/>
        <v/>
      </c>
      <c r="AR264" s="142" t="str">
        <f t="shared" si="36"/>
        <v/>
      </c>
      <c r="AS264" s="7" t="str">
        <f>UPPER(IF($AI264="","",IF(COUNTIF($AS$34:$AS263,$AI264)&lt;1,$AI264,"")))</f>
        <v/>
      </c>
      <c r="AT264" s="144" t="str">
        <f t="shared" si="37"/>
        <v/>
      </c>
      <c r="AU264" s="142" t="str">
        <f t="shared" si="40"/>
        <v/>
      </c>
      <c r="AV264" s="274"/>
      <c r="AW264" s="251"/>
      <c r="AX264" s="252"/>
      <c r="AY264" s="253" t="str">
        <f t="shared" si="38"/>
        <v/>
      </c>
      <c r="AZ264" s="253"/>
    </row>
    <row r="265" spans="1:52" s="140" customFormat="1" ht="14">
      <c r="A265" s="144" t="str">
        <f t="shared" si="33"/>
        <v/>
      </c>
      <c r="B265" s="249" t="str">
        <f t="shared" si="34"/>
        <v/>
      </c>
      <c r="C265" s="250"/>
      <c r="D265" s="144">
        <v>231</v>
      </c>
      <c r="E265" s="144" t="str">
        <f t="shared" si="35"/>
        <v/>
      </c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32"/>
      <c r="AJ265" s="17"/>
      <c r="AK265" s="32"/>
      <c r="AL265" s="5"/>
      <c r="AM265" s="5"/>
      <c r="AN265" s="5"/>
      <c r="AO265" s="5"/>
      <c r="AP265" s="5"/>
      <c r="AQ265" s="296" t="str">
        <f t="shared" si="39"/>
        <v/>
      </c>
      <c r="AR265" s="142" t="str">
        <f t="shared" si="36"/>
        <v/>
      </c>
      <c r="AS265" s="7" t="str">
        <f>UPPER(IF($AI265="","",IF(COUNTIF($AS$34:$AS264,$AI265)&lt;1,$AI265,"")))</f>
        <v/>
      </c>
      <c r="AT265" s="144" t="str">
        <f t="shared" si="37"/>
        <v/>
      </c>
      <c r="AU265" s="142" t="str">
        <f t="shared" si="40"/>
        <v/>
      </c>
      <c r="AV265" s="274"/>
      <c r="AW265" s="251"/>
      <c r="AX265" s="252"/>
      <c r="AY265" s="253" t="str">
        <f t="shared" si="38"/>
        <v/>
      </c>
      <c r="AZ265" s="253"/>
    </row>
    <row r="266" spans="1:52" s="140" customFormat="1" ht="14">
      <c r="A266" s="144" t="str">
        <f t="shared" si="33"/>
        <v/>
      </c>
      <c r="B266" s="249" t="str">
        <f t="shared" si="34"/>
        <v/>
      </c>
      <c r="C266" s="250"/>
      <c r="D266" s="144">
        <v>232</v>
      </c>
      <c r="E266" s="144" t="str">
        <f t="shared" si="35"/>
        <v/>
      </c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32"/>
      <c r="AJ266" s="17"/>
      <c r="AK266" s="32"/>
      <c r="AL266" s="5"/>
      <c r="AM266" s="5"/>
      <c r="AN266" s="5"/>
      <c r="AO266" s="5"/>
      <c r="AP266" s="5"/>
      <c r="AQ266" s="296" t="str">
        <f t="shared" si="39"/>
        <v/>
      </c>
      <c r="AR266" s="142" t="str">
        <f t="shared" si="36"/>
        <v/>
      </c>
      <c r="AS266" s="7" t="str">
        <f>UPPER(IF($AI266="","",IF(COUNTIF($AS$34:$AS265,$AI266)&lt;1,$AI266,"")))</f>
        <v/>
      </c>
      <c r="AT266" s="144" t="str">
        <f t="shared" si="37"/>
        <v/>
      </c>
      <c r="AU266" s="142" t="str">
        <f t="shared" si="40"/>
        <v/>
      </c>
      <c r="AV266" s="274"/>
      <c r="AW266" s="251"/>
      <c r="AX266" s="252"/>
      <c r="AY266" s="253" t="str">
        <f t="shared" si="38"/>
        <v/>
      </c>
      <c r="AZ266" s="253"/>
    </row>
    <row r="267" spans="1:52" s="140" customFormat="1" ht="14">
      <c r="A267" s="144" t="str">
        <f t="shared" si="33"/>
        <v/>
      </c>
      <c r="B267" s="249" t="str">
        <f t="shared" si="34"/>
        <v/>
      </c>
      <c r="C267" s="250"/>
      <c r="D267" s="144">
        <v>233</v>
      </c>
      <c r="E267" s="144" t="str">
        <f t="shared" si="35"/>
        <v/>
      </c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32"/>
      <c r="AJ267" s="17"/>
      <c r="AK267" s="32"/>
      <c r="AL267" s="5"/>
      <c r="AM267" s="5"/>
      <c r="AN267" s="5"/>
      <c r="AO267" s="5"/>
      <c r="AP267" s="5"/>
      <c r="AQ267" s="296" t="str">
        <f t="shared" si="39"/>
        <v/>
      </c>
      <c r="AR267" s="142" t="str">
        <f t="shared" si="36"/>
        <v/>
      </c>
      <c r="AS267" s="7" t="str">
        <f>UPPER(IF($AI267="","",IF(COUNTIF($AS$34:$AS266,$AI267)&lt;1,$AI267,"")))</f>
        <v/>
      </c>
      <c r="AT267" s="144" t="str">
        <f t="shared" si="37"/>
        <v/>
      </c>
      <c r="AU267" s="142" t="str">
        <f t="shared" si="40"/>
        <v/>
      </c>
      <c r="AV267" s="274"/>
      <c r="AW267" s="251"/>
      <c r="AX267" s="252"/>
      <c r="AY267" s="253" t="str">
        <f t="shared" si="38"/>
        <v/>
      </c>
      <c r="AZ267" s="253"/>
    </row>
    <row r="268" spans="1:52" s="140" customFormat="1" ht="14">
      <c r="A268" s="144" t="str">
        <f t="shared" si="33"/>
        <v/>
      </c>
      <c r="B268" s="249" t="str">
        <f t="shared" si="34"/>
        <v/>
      </c>
      <c r="C268" s="250"/>
      <c r="D268" s="144">
        <v>234</v>
      </c>
      <c r="E268" s="144" t="str">
        <f t="shared" si="35"/>
        <v/>
      </c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32"/>
      <c r="AJ268" s="17"/>
      <c r="AK268" s="32"/>
      <c r="AL268" s="5"/>
      <c r="AM268" s="5"/>
      <c r="AN268" s="5"/>
      <c r="AO268" s="5"/>
      <c r="AP268" s="5"/>
      <c r="AQ268" s="296" t="str">
        <f t="shared" si="39"/>
        <v/>
      </c>
      <c r="AR268" s="142" t="str">
        <f t="shared" si="36"/>
        <v/>
      </c>
      <c r="AS268" s="7" t="str">
        <f>UPPER(IF($AI268="","",IF(COUNTIF($AS$34:$AS267,$AI268)&lt;1,$AI268,"")))</f>
        <v/>
      </c>
      <c r="AT268" s="144" t="str">
        <f t="shared" si="37"/>
        <v/>
      </c>
      <c r="AU268" s="142" t="str">
        <f t="shared" si="40"/>
        <v/>
      </c>
      <c r="AV268" s="274"/>
      <c r="AW268" s="251"/>
      <c r="AX268" s="252"/>
      <c r="AY268" s="253" t="str">
        <f t="shared" si="38"/>
        <v/>
      </c>
      <c r="AZ268" s="253"/>
    </row>
    <row r="269" spans="1:52" s="140" customFormat="1" ht="14">
      <c r="A269" s="144" t="str">
        <f t="shared" si="33"/>
        <v/>
      </c>
      <c r="B269" s="249" t="str">
        <f t="shared" si="34"/>
        <v/>
      </c>
      <c r="C269" s="250"/>
      <c r="D269" s="144">
        <v>235</v>
      </c>
      <c r="E269" s="144" t="str">
        <f t="shared" si="35"/>
        <v/>
      </c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32"/>
      <c r="AJ269" s="17"/>
      <c r="AK269" s="32"/>
      <c r="AL269" s="5"/>
      <c r="AM269" s="5"/>
      <c r="AN269" s="5"/>
      <c r="AO269" s="5"/>
      <c r="AP269" s="5"/>
      <c r="AQ269" s="296" t="str">
        <f t="shared" si="39"/>
        <v/>
      </c>
      <c r="AR269" s="142" t="str">
        <f t="shared" si="36"/>
        <v/>
      </c>
      <c r="AS269" s="7" t="str">
        <f>UPPER(IF($AI269="","",IF(COUNTIF($AS$34:$AS268,$AI269)&lt;1,$AI269,"")))</f>
        <v/>
      </c>
      <c r="AT269" s="144" t="str">
        <f t="shared" si="37"/>
        <v/>
      </c>
      <c r="AU269" s="142" t="str">
        <f t="shared" si="40"/>
        <v/>
      </c>
      <c r="AV269" s="274"/>
      <c r="AW269" s="251"/>
      <c r="AX269" s="252"/>
      <c r="AY269" s="253" t="str">
        <f t="shared" si="38"/>
        <v/>
      </c>
      <c r="AZ269" s="253"/>
    </row>
    <row r="270" spans="1:52" s="140" customFormat="1" ht="14">
      <c r="A270" s="144" t="str">
        <f t="shared" si="33"/>
        <v/>
      </c>
      <c r="B270" s="249" t="str">
        <f t="shared" si="34"/>
        <v/>
      </c>
      <c r="C270" s="250"/>
      <c r="D270" s="144">
        <v>236</v>
      </c>
      <c r="E270" s="144" t="str">
        <f t="shared" si="35"/>
        <v/>
      </c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32"/>
      <c r="AJ270" s="17"/>
      <c r="AK270" s="32"/>
      <c r="AL270" s="5"/>
      <c r="AM270" s="5"/>
      <c r="AN270" s="5"/>
      <c r="AO270" s="5"/>
      <c r="AP270" s="5"/>
      <c r="AQ270" s="296" t="str">
        <f t="shared" si="39"/>
        <v/>
      </c>
      <c r="AR270" s="142" t="str">
        <f t="shared" si="36"/>
        <v/>
      </c>
      <c r="AS270" s="7" t="str">
        <f>UPPER(IF($AI270="","",IF(COUNTIF($AS$34:$AS269,$AI270)&lt;1,$AI270,"")))</f>
        <v/>
      </c>
      <c r="AT270" s="144" t="str">
        <f t="shared" si="37"/>
        <v/>
      </c>
      <c r="AU270" s="142" t="str">
        <f t="shared" si="40"/>
        <v/>
      </c>
      <c r="AV270" s="274"/>
      <c r="AW270" s="251"/>
      <c r="AX270" s="252"/>
      <c r="AY270" s="253" t="str">
        <f t="shared" si="38"/>
        <v/>
      </c>
      <c r="AZ270" s="253"/>
    </row>
    <row r="271" spans="1:52" s="140" customFormat="1" ht="14">
      <c r="A271" s="144" t="str">
        <f t="shared" si="33"/>
        <v/>
      </c>
      <c r="B271" s="249" t="str">
        <f t="shared" si="34"/>
        <v/>
      </c>
      <c r="C271" s="250"/>
      <c r="D271" s="144">
        <v>237</v>
      </c>
      <c r="E271" s="144" t="str">
        <f t="shared" si="35"/>
        <v/>
      </c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32"/>
      <c r="AJ271" s="17"/>
      <c r="AK271" s="32"/>
      <c r="AL271" s="5"/>
      <c r="AM271" s="5"/>
      <c r="AN271" s="5"/>
      <c r="AO271" s="5"/>
      <c r="AP271" s="5"/>
      <c r="AQ271" s="296" t="str">
        <f t="shared" si="39"/>
        <v/>
      </c>
      <c r="AR271" s="142" t="str">
        <f t="shared" si="36"/>
        <v/>
      </c>
      <c r="AS271" s="7" t="str">
        <f>UPPER(IF($AI271="","",IF(COUNTIF($AS$34:$AS270,$AI271)&lt;1,$AI271,"")))</f>
        <v/>
      </c>
      <c r="AT271" s="144" t="str">
        <f t="shared" si="37"/>
        <v/>
      </c>
      <c r="AU271" s="142" t="str">
        <f t="shared" si="40"/>
        <v/>
      </c>
      <c r="AV271" s="274"/>
      <c r="AW271" s="251"/>
      <c r="AX271" s="252"/>
      <c r="AY271" s="253" t="str">
        <f t="shared" si="38"/>
        <v/>
      </c>
      <c r="AZ271" s="253"/>
    </row>
    <row r="272" spans="1:52" s="140" customFormat="1" ht="14">
      <c r="A272" s="144" t="str">
        <f t="shared" si="33"/>
        <v/>
      </c>
      <c r="B272" s="249" t="str">
        <f t="shared" si="34"/>
        <v/>
      </c>
      <c r="C272" s="250"/>
      <c r="D272" s="144">
        <v>238</v>
      </c>
      <c r="E272" s="144" t="str">
        <f t="shared" si="35"/>
        <v/>
      </c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32"/>
      <c r="AJ272" s="17"/>
      <c r="AK272" s="32"/>
      <c r="AL272" s="5"/>
      <c r="AM272" s="5"/>
      <c r="AN272" s="5"/>
      <c r="AO272" s="5"/>
      <c r="AP272" s="5"/>
      <c r="AQ272" s="296" t="str">
        <f t="shared" si="39"/>
        <v/>
      </c>
      <c r="AR272" s="142" t="str">
        <f t="shared" si="36"/>
        <v/>
      </c>
      <c r="AS272" s="7" t="str">
        <f>UPPER(IF($AI272="","",IF(COUNTIF($AS$34:$AS271,$AI272)&lt;1,$AI272,"")))</f>
        <v/>
      </c>
      <c r="AT272" s="144" t="str">
        <f t="shared" si="37"/>
        <v/>
      </c>
      <c r="AU272" s="142" t="str">
        <f t="shared" si="40"/>
        <v/>
      </c>
      <c r="AV272" s="274"/>
      <c r="AW272" s="251"/>
      <c r="AX272" s="252"/>
      <c r="AY272" s="253" t="str">
        <f t="shared" si="38"/>
        <v/>
      </c>
      <c r="AZ272" s="253"/>
    </row>
    <row r="273" spans="1:52" s="140" customFormat="1" ht="14">
      <c r="A273" s="144" t="str">
        <f t="shared" si="33"/>
        <v/>
      </c>
      <c r="B273" s="249" t="str">
        <f t="shared" si="34"/>
        <v/>
      </c>
      <c r="C273" s="250"/>
      <c r="D273" s="144">
        <v>239</v>
      </c>
      <c r="E273" s="144" t="str">
        <f t="shared" si="35"/>
        <v/>
      </c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32"/>
      <c r="AJ273" s="17"/>
      <c r="AK273" s="32"/>
      <c r="AL273" s="5"/>
      <c r="AM273" s="5"/>
      <c r="AN273" s="5"/>
      <c r="AO273" s="5"/>
      <c r="AP273" s="5"/>
      <c r="AQ273" s="296" t="str">
        <f t="shared" si="39"/>
        <v/>
      </c>
      <c r="AR273" s="142" t="str">
        <f t="shared" si="36"/>
        <v/>
      </c>
      <c r="AS273" s="7" t="str">
        <f>UPPER(IF($AI273="","",IF(COUNTIF($AS$34:$AS272,$AI273)&lt;1,$AI273,"")))</f>
        <v/>
      </c>
      <c r="AT273" s="144" t="str">
        <f t="shared" si="37"/>
        <v/>
      </c>
      <c r="AU273" s="142" t="str">
        <f t="shared" si="40"/>
        <v/>
      </c>
      <c r="AV273" s="274"/>
      <c r="AW273" s="251"/>
      <c r="AX273" s="252"/>
      <c r="AY273" s="253" t="str">
        <f t="shared" si="38"/>
        <v/>
      </c>
      <c r="AZ273" s="253"/>
    </row>
    <row r="274" spans="1:52" s="140" customFormat="1" ht="14">
      <c r="A274" s="144" t="str">
        <f t="shared" si="33"/>
        <v/>
      </c>
      <c r="B274" s="249" t="str">
        <f t="shared" si="34"/>
        <v/>
      </c>
      <c r="C274" s="250"/>
      <c r="D274" s="144">
        <v>240</v>
      </c>
      <c r="E274" s="144" t="str">
        <f t="shared" si="35"/>
        <v/>
      </c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32"/>
      <c r="AJ274" s="17"/>
      <c r="AK274" s="32"/>
      <c r="AL274" s="5"/>
      <c r="AM274" s="5"/>
      <c r="AN274" s="5"/>
      <c r="AO274" s="5"/>
      <c r="AP274" s="5"/>
      <c r="AQ274" s="296" t="str">
        <f t="shared" si="39"/>
        <v/>
      </c>
      <c r="AR274" s="142" t="str">
        <f t="shared" si="36"/>
        <v/>
      </c>
      <c r="AS274" s="7" t="str">
        <f>UPPER(IF($AI274="","",IF(COUNTIF($AS$34:$AS273,$AI274)&lt;1,$AI274,"")))</f>
        <v/>
      </c>
      <c r="AT274" s="144" t="str">
        <f t="shared" si="37"/>
        <v/>
      </c>
      <c r="AU274" s="142" t="str">
        <f t="shared" si="40"/>
        <v/>
      </c>
      <c r="AV274" s="274"/>
      <c r="AW274" s="251"/>
      <c r="AX274" s="252"/>
      <c r="AY274" s="253" t="str">
        <f t="shared" si="38"/>
        <v/>
      </c>
      <c r="AZ274" s="253"/>
    </row>
    <row r="275" spans="1:52" s="140" customFormat="1" ht="14">
      <c r="A275" s="144" t="str">
        <f t="shared" si="33"/>
        <v/>
      </c>
      <c r="B275" s="249" t="str">
        <f t="shared" si="34"/>
        <v/>
      </c>
      <c r="C275" s="250"/>
      <c r="D275" s="144">
        <v>241</v>
      </c>
      <c r="E275" s="144" t="str">
        <f t="shared" si="35"/>
        <v/>
      </c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32"/>
      <c r="AJ275" s="17"/>
      <c r="AK275" s="32"/>
      <c r="AL275" s="5"/>
      <c r="AM275" s="5"/>
      <c r="AN275" s="5"/>
      <c r="AO275" s="5"/>
      <c r="AP275" s="5"/>
      <c r="AQ275" s="296" t="str">
        <f t="shared" si="39"/>
        <v/>
      </c>
      <c r="AR275" s="142" t="str">
        <f t="shared" si="36"/>
        <v/>
      </c>
      <c r="AS275" s="7" t="str">
        <f>UPPER(IF($AI275="","",IF(COUNTIF($AS$34:$AS274,$AI275)&lt;1,$AI275,"")))</f>
        <v/>
      </c>
      <c r="AT275" s="144" t="str">
        <f t="shared" si="37"/>
        <v/>
      </c>
      <c r="AU275" s="142" t="str">
        <f t="shared" si="40"/>
        <v/>
      </c>
      <c r="AV275" s="274"/>
      <c r="AW275" s="251"/>
      <c r="AX275" s="252"/>
      <c r="AY275" s="253" t="str">
        <f t="shared" si="38"/>
        <v/>
      </c>
      <c r="AZ275" s="253"/>
    </row>
    <row r="276" spans="1:52" s="140" customFormat="1" ht="14">
      <c r="A276" s="144" t="str">
        <f t="shared" si="33"/>
        <v/>
      </c>
      <c r="B276" s="249" t="str">
        <f t="shared" si="34"/>
        <v/>
      </c>
      <c r="C276" s="250"/>
      <c r="D276" s="144">
        <v>242</v>
      </c>
      <c r="E276" s="144" t="str">
        <f t="shared" si="35"/>
        <v/>
      </c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32"/>
      <c r="AJ276" s="17"/>
      <c r="AK276" s="32"/>
      <c r="AL276" s="5"/>
      <c r="AM276" s="5"/>
      <c r="AN276" s="5"/>
      <c r="AO276" s="5"/>
      <c r="AP276" s="5"/>
      <c r="AQ276" s="296" t="str">
        <f t="shared" si="39"/>
        <v/>
      </c>
      <c r="AR276" s="142" t="str">
        <f t="shared" si="36"/>
        <v/>
      </c>
      <c r="AS276" s="7" t="str">
        <f>UPPER(IF($AI276="","",IF(COUNTIF($AS$34:$AS275,$AI276)&lt;1,$AI276,"")))</f>
        <v/>
      </c>
      <c r="AT276" s="144" t="str">
        <f t="shared" si="37"/>
        <v/>
      </c>
      <c r="AU276" s="142" t="str">
        <f t="shared" si="40"/>
        <v/>
      </c>
      <c r="AV276" s="274"/>
      <c r="AW276" s="251"/>
      <c r="AX276" s="252"/>
      <c r="AY276" s="253" t="str">
        <f t="shared" si="38"/>
        <v/>
      </c>
      <c r="AZ276" s="253"/>
    </row>
    <row r="277" spans="1:52" s="140" customFormat="1" ht="14">
      <c r="A277" s="144" t="str">
        <f t="shared" si="33"/>
        <v/>
      </c>
      <c r="B277" s="249" t="str">
        <f t="shared" si="34"/>
        <v/>
      </c>
      <c r="C277" s="250"/>
      <c r="D277" s="144">
        <v>243</v>
      </c>
      <c r="E277" s="144" t="str">
        <f t="shared" si="35"/>
        <v/>
      </c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32"/>
      <c r="AJ277" s="17"/>
      <c r="AK277" s="32"/>
      <c r="AL277" s="5"/>
      <c r="AM277" s="5"/>
      <c r="AN277" s="5"/>
      <c r="AO277" s="5"/>
      <c r="AP277" s="5"/>
      <c r="AQ277" s="296" t="str">
        <f t="shared" si="39"/>
        <v/>
      </c>
      <c r="AR277" s="142" t="str">
        <f t="shared" si="36"/>
        <v/>
      </c>
      <c r="AS277" s="7" t="str">
        <f>UPPER(IF($AI277="","",IF(COUNTIF($AS$34:$AS276,$AI277)&lt;1,$AI277,"")))</f>
        <v/>
      </c>
      <c r="AT277" s="144" t="str">
        <f t="shared" si="37"/>
        <v/>
      </c>
      <c r="AU277" s="142" t="str">
        <f t="shared" si="40"/>
        <v/>
      </c>
      <c r="AV277" s="274"/>
      <c r="AW277" s="251"/>
      <c r="AX277" s="252"/>
      <c r="AY277" s="253" t="str">
        <f t="shared" si="38"/>
        <v/>
      </c>
      <c r="AZ277" s="253"/>
    </row>
    <row r="278" spans="1:52" s="140" customFormat="1" ht="14">
      <c r="A278" s="144" t="str">
        <f t="shared" si="33"/>
        <v/>
      </c>
      <c r="B278" s="249" t="str">
        <f t="shared" si="34"/>
        <v/>
      </c>
      <c r="C278" s="250"/>
      <c r="D278" s="144">
        <v>244</v>
      </c>
      <c r="E278" s="144" t="str">
        <f t="shared" si="35"/>
        <v/>
      </c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32"/>
      <c r="AJ278" s="17"/>
      <c r="AK278" s="32"/>
      <c r="AL278" s="5"/>
      <c r="AM278" s="5"/>
      <c r="AN278" s="5"/>
      <c r="AO278" s="5"/>
      <c r="AP278" s="5"/>
      <c r="AQ278" s="296" t="str">
        <f t="shared" si="39"/>
        <v/>
      </c>
      <c r="AR278" s="142" t="str">
        <f t="shared" si="36"/>
        <v/>
      </c>
      <c r="AS278" s="7" t="str">
        <f>UPPER(IF($AI278="","",IF(COUNTIF($AS$34:$AS277,$AI278)&lt;1,$AI278,"")))</f>
        <v/>
      </c>
      <c r="AT278" s="144" t="str">
        <f t="shared" si="37"/>
        <v/>
      </c>
      <c r="AU278" s="142" t="str">
        <f t="shared" si="40"/>
        <v/>
      </c>
      <c r="AV278" s="274"/>
      <c r="AW278" s="251"/>
      <c r="AX278" s="252"/>
      <c r="AY278" s="253" t="str">
        <f t="shared" si="38"/>
        <v/>
      </c>
      <c r="AZ278" s="253"/>
    </row>
    <row r="279" spans="1:52" s="140" customFormat="1" ht="14">
      <c r="A279" s="144" t="str">
        <f t="shared" si="33"/>
        <v/>
      </c>
      <c r="B279" s="249" t="str">
        <f t="shared" si="34"/>
        <v/>
      </c>
      <c r="C279" s="250"/>
      <c r="D279" s="144">
        <v>245</v>
      </c>
      <c r="E279" s="144" t="str">
        <f t="shared" si="35"/>
        <v/>
      </c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32"/>
      <c r="AJ279" s="17"/>
      <c r="AK279" s="32"/>
      <c r="AL279" s="5"/>
      <c r="AM279" s="5"/>
      <c r="AN279" s="5"/>
      <c r="AO279" s="5"/>
      <c r="AP279" s="5"/>
      <c r="AQ279" s="296" t="str">
        <f t="shared" si="39"/>
        <v/>
      </c>
      <c r="AR279" s="142" t="str">
        <f t="shared" si="36"/>
        <v/>
      </c>
      <c r="AS279" s="7" t="str">
        <f>UPPER(IF($AI279="","",IF(COUNTIF($AS$34:$AS278,$AI279)&lt;1,$AI279,"")))</f>
        <v/>
      </c>
      <c r="AT279" s="144" t="str">
        <f t="shared" si="37"/>
        <v/>
      </c>
      <c r="AU279" s="142" t="str">
        <f t="shared" si="40"/>
        <v/>
      </c>
      <c r="AV279" s="274"/>
      <c r="AW279" s="251"/>
      <c r="AX279" s="252"/>
      <c r="AY279" s="253" t="str">
        <f t="shared" si="38"/>
        <v/>
      </c>
      <c r="AZ279" s="253"/>
    </row>
    <row r="280" spans="1:52" s="140" customFormat="1" ht="14">
      <c r="A280" s="144" t="str">
        <f t="shared" si="33"/>
        <v/>
      </c>
      <c r="B280" s="249" t="str">
        <f t="shared" si="34"/>
        <v/>
      </c>
      <c r="C280" s="250"/>
      <c r="D280" s="144">
        <v>246</v>
      </c>
      <c r="E280" s="144" t="str">
        <f t="shared" si="35"/>
        <v/>
      </c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32"/>
      <c r="AJ280" s="17"/>
      <c r="AK280" s="32"/>
      <c r="AL280" s="5"/>
      <c r="AM280" s="5"/>
      <c r="AN280" s="5"/>
      <c r="AO280" s="5"/>
      <c r="AP280" s="5"/>
      <c r="AQ280" s="296" t="str">
        <f t="shared" si="39"/>
        <v/>
      </c>
      <c r="AR280" s="142" t="str">
        <f t="shared" si="36"/>
        <v/>
      </c>
      <c r="AS280" s="7" t="str">
        <f>UPPER(IF($AI280="","",IF(COUNTIF($AS$34:$AS279,$AI280)&lt;1,$AI280,"")))</f>
        <v/>
      </c>
      <c r="AT280" s="144" t="str">
        <f t="shared" si="37"/>
        <v/>
      </c>
      <c r="AU280" s="142" t="str">
        <f t="shared" si="40"/>
        <v/>
      </c>
      <c r="AV280" s="274"/>
      <c r="AW280" s="251"/>
      <c r="AX280" s="252"/>
      <c r="AY280" s="253" t="str">
        <f t="shared" si="38"/>
        <v/>
      </c>
      <c r="AZ280" s="253"/>
    </row>
    <row r="281" spans="1:52" s="140" customFormat="1" ht="14">
      <c r="A281" s="144" t="str">
        <f t="shared" si="33"/>
        <v/>
      </c>
      <c r="B281" s="249" t="str">
        <f t="shared" si="34"/>
        <v/>
      </c>
      <c r="C281" s="250"/>
      <c r="D281" s="144">
        <v>247</v>
      </c>
      <c r="E281" s="144" t="str">
        <f t="shared" si="35"/>
        <v/>
      </c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32"/>
      <c r="AJ281" s="17"/>
      <c r="AK281" s="32"/>
      <c r="AL281" s="5"/>
      <c r="AM281" s="5"/>
      <c r="AN281" s="5"/>
      <c r="AO281" s="5"/>
      <c r="AP281" s="5"/>
      <c r="AQ281" s="296" t="str">
        <f t="shared" si="39"/>
        <v/>
      </c>
      <c r="AR281" s="142" t="str">
        <f t="shared" si="36"/>
        <v/>
      </c>
      <c r="AS281" s="7" t="str">
        <f>UPPER(IF($AI281="","",IF(COUNTIF($AS$34:$AS280,$AI281)&lt;1,$AI281,"")))</f>
        <v/>
      </c>
      <c r="AT281" s="144" t="str">
        <f t="shared" si="37"/>
        <v/>
      </c>
      <c r="AU281" s="142" t="str">
        <f t="shared" si="40"/>
        <v/>
      </c>
      <c r="AV281" s="274"/>
      <c r="AW281" s="251"/>
      <c r="AX281" s="252"/>
      <c r="AY281" s="253" t="str">
        <f t="shared" si="38"/>
        <v/>
      </c>
      <c r="AZ281" s="253"/>
    </row>
    <row r="282" spans="1:52" s="140" customFormat="1" ht="14">
      <c r="A282" s="144" t="str">
        <f t="shared" si="33"/>
        <v/>
      </c>
      <c r="B282" s="249" t="str">
        <f t="shared" si="34"/>
        <v/>
      </c>
      <c r="C282" s="250"/>
      <c r="D282" s="144">
        <v>248</v>
      </c>
      <c r="E282" s="144" t="str">
        <f t="shared" si="35"/>
        <v/>
      </c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32"/>
      <c r="AJ282" s="17"/>
      <c r="AK282" s="32"/>
      <c r="AL282" s="5"/>
      <c r="AM282" s="5"/>
      <c r="AN282" s="5"/>
      <c r="AO282" s="5"/>
      <c r="AP282" s="5"/>
      <c r="AQ282" s="296" t="str">
        <f t="shared" si="39"/>
        <v/>
      </c>
      <c r="AR282" s="142" t="str">
        <f t="shared" si="36"/>
        <v/>
      </c>
      <c r="AS282" s="7" t="str">
        <f>UPPER(IF($AI282="","",IF(COUNTIF($AS$34:$AS281,$AI282)&lt;1,$AI282,"")))</f>
        <v/>
      </c>
      <c r="AT282" s="144" t="str">
        <f t="shared" si="37"/>
        <v/>
      </c>
      <c r="AU282" s="142" t="str">
        <f t="shared" si="40"/>
        <v/>
      </c>
      <c r="AV282" s="274"/>
      <c r="AW282" s="251"/>
      <c r="AX282" s="252"/>
      <c r="AY282" s="253" t="str">
        <f t="shared" si="38"/>
        <v/>
      </c>
      <c r="AZ282" s="253"/>
    </row>
    <row r="283" spans="1:52" s="140" customFormat="1" ht="14">
      <c r="A283" s="144" t="str">
        <f t="shared" si="33"/>
        <v/>
      </c>
      <c r="B283" s="249" t="str">
        <f t="shared" si="34"/>
        <v/>
      </c>
      <c r="C283" s="250"/>
      <c r="D283" s="144">
        <v>249</v>
      </c>
      <c r="E283" s="144" t="str">
        <f t="shared" si="35"/>
        <v/>
      </c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32"/>
      <c r="AJ283" s="17"/>
      <c r="AK283" s="32"/>
      <c r="AL283" s="5"/>
      <c r="AM283" s="5"/>
      <c r="AN283" s="5"/>
      <c r="AO283" s="5"/>
      <c r="AP283" s="5"/>
      <c r="AQ283" s="296" t="str">
        <f t="shared" si="39"/>
        <v/>
      </c>
      <c r="AR283" s="142" t="str">
        <f t="shared" si="36"/>
        <v/>
      </c>
      <c r="AS283" s="7" t="str">
        <f>UPPER(IF($AI283="","",IF(COUNTIF($AS$34:$AS282,$AI283)&lt;1,$AI283,"")))</f>
        <v/>
      </c>
      <c r="AT283" s="144" t="str">
        <f t="shared" si="37"/>
        <v/>
      </c>
      <c r="AU283" s="142" t="str">
        <f t="shared" si="40"/>
        <v/>
      </c>
      <c r="AV283" s="274"/>
      <c r="AW283" s="251"/>
      <c r="AX283" s="252"/>
      <c r="AY283" s="253" t="str">
        <f t="shared" si="38"/>
        <v/>
      </c>
      <c r="AZ283" s="253"/>
    </row>
    <row r="284" spans="1:52" s="140" customFormat="1" ht="14">
      <c r="A284" s="144" t="str">
        <f t="shared" si="33"/>
        <v/>
      </c>
      <c r="B284" s="249" t="str">
        <f t="shared" si="34"/>
        <v/>
      </c>
      <c r="C284" s="250"/>
      <c r="D284" s="144">
        <v>250</v>
      </c>
      <c r="E284" s="144" t="str">
        <f t="shared" si="35"/>
        <v/>
      </c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32"/>
      <c r="AJ284" s="17"/>
      <c r="AK284" s="32"/>
      <c r="AL284" s="5"/>
      <c r="AM284" s="5"/>
      <c r="AN284" s="5"/>
      <c r="AO284" s="5"/>
      <c r="AP284" s="5"/>
      <c r="AQ284" s="296" t="str">
        <f t="shared" si="39"/>
        <v/>
      </c>
      <c r="AR284" s="142" t="str">
        <f t="shared" si="36"/>
        <v/>
      </c>
      <c r="AS284" s="7" t="str">
        <f>UPPER(IF($AI284="","",IF(COUNTIF($AS$34:$AS283,$AI284)&lt;1,$AI284,"")))</f>
        <v/>
      </c>
      <c r="AT284" s="144" t="str">
        <f t="shared" si="37"/>
        <v/>
      </c>
      <c r="AU284" s="142" t="str">
        <f t="shared" si="40"/>
        <v/>
      </c>
      <c r="AV284" s="274"/>
      <c r="AW284" s="251"/>
      <c r="AX284" s="252"/>
      <c r="AY284" s="253" t="str">
        <f t="shared" si="38"/>
        <v/>
      </c>
      <c r="AZ284" s="253"/>
    </row>
    <row r="285" spans="1:52" s="140" customFormat="1" ht="14">
      <c r="A285" s="144" t="str">
        <f t="shared" si="33"/>
        <v/>
      </c>
      <c r="B285" s="249" t="str">
        <f t="shared" si="34"/>
        <v/>
      </c>
      <c r="C285" s="250"/>
      <c r="D285" s="144">
        <v>251</v>
      </c>
      <c r="E285" s="144" t="str">
        <f t="shared" si="35"/>
        <v/>
      </c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32"/>
      <c r="AJ285" s="17"/>
      <c r="AK285" s="32"/>
      <c r="AL285" s="5"/>
      <c r="AM285" s="5"/>
      <c r="AN285" s="5"/>
      <c r="AO285" s="5"/>
      <c r="AP285" s="5"/>
      <c r="AQ285" s="296" t="str">
        <f t="shared" si="39"/>
        <v/>
      </c>
      <c r="AR285" s="142" t="str">
        <f t="shared" si="36"/>
        <v/>
      </c>
      <c r="AS285" s="7" t="str">
        <f>UPPER(IF($AI285="","",IF(COUNTIF($AS$34:$AS284,$AI285)&lt;1,$AI285,"")))</f>
        <v/>
      </c>
      <c r="AT285" s="144" t="str">
        <f t="shared" si="37"/>
        <v/>
      </c>
      <c r="AU285" s="142" t="str">
        <f t="shared" si="40"/>
        <v/>
      </c>
      <c r="AV285" s="274"/>
      <c r="AW285" s="251"/>
      <c r="AX285" s="252"/>
      <c r="AY285" s="253" t="str">
        <f t="shared" si="38"/>
        <v/>
      </c>
      <c r="AZ285" s="253"/>
    </row>
    <row r="286" spans="1:52" s="140" customFormat="1" ht="14">
      <c r="A286" s="144" t="str">
        <f t="shared" si="33"/>
        <v/>
      </c>
      <c r="B286" s="249" t="str">
        <f t="shared" si="34"/>
        <v/>
      </c>
      <c r="C286" s="250"/>
      <c r="D286" s="144">
        <v>252</v>
      </c>
      <c r="E286" s="144" t="str">
        <f t="shared" si="35"/>
        <v/>
      </c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32"/>
      <c r="AJ286" s="17"/>
      <c r="AK286" s="32"/>
      <c r="AL286" s="5"/>
      <c r="AM286" s="5"/>
      <c r="AN286" s="5"/>
      <c r="AO286" s="5"/>
      <c r="AP286" s="5"/>
      <c r="AQ286" s="296" t="str">
        <f t="shared" si="39"/>
        <v/>
      </c>
      <c r="AR286" s="142" t="str">
        <f t="shared" si="36"/>
        <v/>
      </c>
      <c r="AS286" s="7" t="str">
        <f>UPPER(IF($AI286="","",IF(COUNTIF($AS$34:$AS285,$AI286)&lt;1,$AI286,"")))</f>
        <v/>
      </c>
      <c r="AT286" s="144" t="str">
        <f t="shared" si="37"/>
        <v/>
      </c>
      <c r="AU286" s="142" t="str">
        <f t="shared" si="40"/>
        <v/>
      </c>
      <c r="AV286" s="274"/>
      <c r="AW286" s="251"/>
      <c r="AX286" s="252"/>
      <c r="AY286" s="253" t="str">
        <f t="shared" si="38"/>
        <v/>
      </c>
      <c r="AZ286" s="253"/>
    </row>
    <row r="287" spans="1:52" s="140" customFormat="1" ht="14">
      <c r="A287" s="144" t="str">
        <f t="shared" si="33"/>
        <v/>
      </c>
      <c r="B287" s="249" t="str">
        <f t="shared" si="34"/>
        <v/>
      </c>
      <c r="C287" s="250"/>
      <c r="D287" s="144">
        <v>253</v>
      </c>
      <c r="E287" s="144" t="str">
        <f t="shared" si="35"/>
        <v/>
      </c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32"/>
      <c r="AJ287" s="17"/>
      <c r="AK287" s="32"/>
      <c r="AL287" s="5"/>
      <c r="AM287" s="5"/>
      <c r="AN287" s="5"/>
      <c r="AO287" s="5"/>
      <c r="AP287" s="5"/>
      <c r="AQ287" s="296" t="str">
        <f t="shared" si="39"/>
        <v/>
      </c>
      <c r="AR287" s="142" t="str">
        <f t="shared" si="36"/>
        <v/>
      </c>
      <c r="AS287" s="7" t="str">
        <f>UPPER(IF($AI287="","",IF(COUNTIF($AS$34:$AS286,$AI287)&lt;1,$AI287,"")))</f>
        <v/>
      </c>
      <c r="AT287" s="144" t="str">
        <f t="shared" si="37"/>
        <v/>
      </c>
      <c r="AU287" s="142" t="str">
        <f t="shared" si="40"/>
        <v/>
      </c>
      <c r="AV287" s="274"/>
      <c r="AW287" s="251"/>
      <c r="AX287" s="252"/>
      <c r="AY287" s="253" t="str">
        <f t="shared" si="38"/>
        <v/>
      </c>
      <c r="AZ287" s="253"/>
    </row>
    <row r="288" spans="1:52" s="140" customFormat="1" ht="14">
      <c r="A288" s="144" t="str">
        <f t="shared" si="33"/>
        <v/>
      </c>
      <c r="B288" s="249" t="str">
        <f t="shared" si="34"/>
        <v/>
      </c>
      <c r="C288" s="250"/>
      <c r="D288" s="144">
        <v>254</v>
      </c>
      <c r="E288" s="144" t="str">
        <f t="shared" si="35"/>
        <v/>
      </c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32"/>
      <c r="AJ288" s="17"/>
      <c r="AK288" s="32"/>
      <c r="AL288" s="5"/>
      <c r="AM288" s="5"/>
      <c r="AN288" s="5"/>
      <c r="AO288" s="5"/>
      <c r="AP288" s="5"/>
      <c r="AQ288" s="296" t="str">
        <f t="shared" si="39"/>
        <v/>
      </c>
      <c r="AR288" s="142" t="str">
        <f t="shared" si="36"/>
        <v/>
      </c>
      <c r="AS288" s="7" t="str">
        <f>UPPER(IF($AI288="","",IF(COUNTIF($AS$34:$AS287,$AI288)&lt;1,$AI288,"")))</f>
        <v/>
      </c>
      <c r="AT288" s="144" t="str">
        <f t="shared" si="37"/>
        <v/>
      </c>
      <c r="AU288" s="142" t="str">
        <f t="shared" si="40"/>
        <v/>
      </c>
      <c r="AV288" s="274"/>
      <c r="AW288" s="251"/>
      <c r="AX288" s="252"/>
      <c r="AY288" s="253" t="str">
        <f t="shared" si="38"/>
        <v/>
      </c>
      <c r="AZ288" s="253"/>
    </row>
    <row r="289" spans="1:52" s="140" customFormat="1" ht="14">
      <c r="A289" s="144" t="str">
        <f t="shared" si="33"/>
        <v/>
      </c>
      <c r="B289" s="249" t="str">
        <f t="shared" si="34"/>
        <v/>
      </c>
      <c r="C289" s="250"/>
      <c r="D289" s="144">
        <v>255</v>
      </c>
      <c r="E289" s="144" t="str">
        <f t="shared" si="35"/>
        <v/>
      </c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32"/>
      <c r="AJ289" s="17"/>
      <c r="AK289" s="32"/>
      <c r="AL289" s="5"/>
      <c r="AM289" s="5"/>
      <c r="AN289" s="5"/>
      <c r="AO289" s="5"/>
      <c r="AP289" s="5"/>
      <c r="AQ289" s="296" t="str">
        <f t="shared" si="39"/>
        <v/>
      </c>
      <c r="AR289" s="142" t="str">
        <f t="shared" si="36"/>
        <v/>
      </c>
      <c r="AS289" s="7" t="str">
        <f>UPPER(IF($AI289="","",IF(COUNTIF($AS$34:$AS288,$AI289)&lt;1,$AI289,"")))</f>
        <v/>
      </c>
      <c r="AT289" s="144" t="str">
        <f t="shared" si="37"/>
        <v/>
      </c>
      <c r="AU289" s="142" t="str">
        <f t="shared" si="40"/>
        <v/>
      </c>
      <c r="AV289" s="274"/>
      <c r="AW289" s="251"/>
      <c r="AX289" s="252"/>
      <c r="AY289" s="253" t="str">
        <f t="shared" si="38"/>
        <v/>
      </c>
      <c r="AZ289" s="253"/>
    </row>
    <row r="290" spans="1:52" s="140" customFormat="1" ht="14">
      <c r="A290" s="144" t="str">
        <f t="shared" si="33"/>
        <v/>
      </c>
      <c r="B290" s="249" t="str">
        <f t="shared" si="34"/>
        <v/>
      </c>
      <c r="C290" s="250"/>
      <c r="D290" s="144">
        <v>256</v>
      </c>
      <c r="E290" s="144" t="str">
        <f t="shared" si="35"/>
        <v/>
      </c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32"/>
      <c r="AJ290" s="17"/>
      <c r="AK290" s="32"/>
      <c r="AL290" s="5"/>
      <c r="AM290" s="5"/>
      <c r="AN290" s="5"/>
      <c r="AO290" s="5"/>
      <c r="AP290" s="5"/>
      <c r="AQ290" s="296" t="str">
        <f t="shared" si="39"/>
        <v/>
      </c>
      <c r="AR290" s="142" t="str">
        <f t="shared" si="36"/>
        <v/>
      </c>
      <c r="AS290" s="7" t="str">
        <f>UPPER(IF($AI290="","",IF(COUNTIF($AS$34:$AS289,$AI290)&lt;1,$AI290,"")))</f>
        <v/>
      </c>
      <c r="AT290" s="144" t="str">
        <f t="shared" si="37"/>
        <v/>
      </c>
      <c r="AU290" s="142" t="str">
        <f t="shared" si="40"/>
        <v/>
      </c>
      <c r="AV290" s="274"/>
      <c r="AW290" s="251"/>
      <c r="AX290" s="252"/>
      <c r="AY290" s="253" t="str">
        <f t="shared" si="38"/>
        <v/>
      </c>
      <c r="AZ290" s="253"/>
    </row>
    <row r="291" spans="1:52" s="140" customFormat="1" ht="14">
      <c r="A291" s="144" t="str">
        <f t="shared" ref="A291:A354" si="41">UPPER(IF($I291="","",IF($I291&lt;$D$4,$H291&amp;"O",IF($H291="M",VLOOKUP($I291,$D$4:$F$11,2,0),IF($H291="F",VLOOKUP($I291,$D$4:$F$11,3,0))))))</f>
        <v/>
      </c>
      <c r="B291" s="249" t="str">
        <f t="shared" ref="B291:B354" si="42">IF(G291="","",IF(C291="","X",E291&amp;TEXT(C291,"000")))</f>
        <v/>
      </c>
      <c r="C291" s="250"/>
      <c r="D291" s="144">
        <v>257</v>
      </c>
      <c r="E291" s="144" t="str">
        <f t="shared" ref="E291:E354" si="43">IF(COUNTA($S291:$X291)&gt;0,$H291&amp;"O",IF(COUNTA($AA291:$AC291)&gt;0,$H291&amp;"O",IF($L291="OPEN",$H291&amp;"O",$A291)))</f>
        <v/>
      </c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32"/>
      <c r="AJ291" s="17"/>
      <c r="AK291" s="32"/>
      <c r="AL291" s="5"/>
      <c r="AM291" s="5"/>
      <c r="AN291" s="5"/>
      <c r="AO291" s="5"/>
      <c r="AP291" s="5"/>
      <c r="AQ291" s="296" t="str">
        <f t="shared" si="39"/>
        <v/>
      </c>
      <c r="AR291" s="142" t="str">
        <f t="shared" ref="AR291:AR354" si="44">IF(COUNTA(AG291:AH291)&gt;1,"只可選1項接力",IF(AS291="","",$AR$31))</f>
        <v/>
      </c>
      <c r="AS291" s="7" t="str">
        <f>UPPER(IF($AI291="","",IF(COUNTIF($AS$34:$AS290,$AI291)&lt;1,$AI291,"")))</f>
        <v/>
      </c>
      <c r="AT291" s="144" t="str">
        <f t="shared" ref="AT291:AT354" si="45">IF($AI291="","",IF(COUNTIF($AI$35:$AI$1035,$AI291)&lt;4,"每隊最少4人",IF(COUNTIF($AI$35:$AI$1035,$AI291)&gt;6,"每隊最多6人",COUNTIF($AI$35:$AI$1035,$AI291))))</f>
        <v/>
      </c>
      <c r="AU291" s="142" t="str">
        <f t="shared" si="40"/>
        <v/>
      </c>
      <c r="AV291" s="274"/>
      <c r="AW291" s="251"/>
      <c r="AX291" s="252"/>
      <c r="AY291" s="253" t="str">
        <f t="shared" ref="AY291:AY354" si="46">IF(AU291="","",IF(AX291-AU291=0,"",AX291-AU291))</f>
        <v/>
      </c>
      <c r="AZ291" s="253"/>
    </row>
    <row r="292" spans="1:52" s="140" customFormat="1" ht="14">
      <c r="A292" s="144" t="str">
        <f t="shared" si="41"/>
        <v/>
      </c>
      <c r="B292" s="249" t="str">
        <f t="shared" si="42"/>
        <v/>
      </c>
      <c r="C292" s="250"/>
      <c r="D292" s="144">
        <v>258</v>
      </c>
      <c r="E292" s="144" t="str">
        <f t="shared" si="43"/>
        <v/>
      </c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32"/>
      <c r="AJ292" s="17"/>
      <c r="AK292" s="32"/>
      <c r="AL292" s="5"/>
      <c r="AM292" s="5"/>
      <c r="AN292" s="5"/>
      <c r="AO292" s="5"/>
      <c r="AP292" s="5"/>
      <c r="AQ292" s="296" t="str">
        <f t="shared" ref="AQ292:AQ355" si="47">IF($I292="","",IF(COUNTA(M292:AF292)&gt;4,"超過項目上限",IF(COUNTA(M292:AF292)=0,"請選個人項目",IF(AL292="Y",0,IF(COUNTA(AK292)=1,COUNTA(M292:AF292)*($AQ$31+$AQ$32)+$AQ$30,IF(COUNTA(AK292)=0,COUNTA(M292:AF292)*($AQ$31+$AQ$30)," 輸入錯誤"))))))</f>
        <v/>
      </c>
      <c r="AR292" s="142" t="str">
        <f t="shared" si="44"/>
        <v/>
      </c>
      <c r="AS292" s="7" t="str">
        <f>UPPER(IF($AI292="","",IF(COUNTIF($AS$34:$AS291,$AI292)&lt;1,$AI292,"")))</f>
        <v/>
      </c>
      <c r="AT292" s="144" t="str">
        <f t="shared" si="45"/>
        <v/>
      </c>
      <c r="AU292" s="142" t="str">
        <f t="shared" si="40"/>
        <v/>
      </c>
      <c r="AV292" s="274"/>
      <c r="AW292" s="251"/>
      <c r="AX292" s="252"/>
      <c r="AY292" s="253" t="str">
        <f t="shared" si="46"/>
        <v/>
      </c>
      <c r="AZ292" s="253"/>
    </row>
    <row r="293" spans="1:52" s="140" customFormat="1" ht="14">
      <c r="A293" s="144" t="str">
        <f t="shared" si="41"/>
        <v/>
      </c>
      <c r="B293" s="249" t="str">
        <f t="shared" si="42"/>
        <v/>
      </c>
      <c r="C293" s="250"/>
      <c r="D293" s="144">
        <v>259</v>
      </c>
      <c r="E293" s="144" t="str">
        <f t="shared" si="43"/>
        <v/>
      </c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32"/>
      <c r="AJ293" s="17"/>
      <c r="AK293" s="32"/>
      <c r="AL293" s="5"/>
      <c r="AM293" s="5"/>
      <c r="AN293" s="5"/>
      <c r="AO293" s="5"/>
      <c r="AP293" s="5"/>
      <c r="AQ293" s="296" t="str">
        <f t="shared" si="47"/>
        <v/>
      </c>
      <c r="AR293" s="142" t="str">
        <f t="shared" si="44"/>
        <v/>
      </c>
      <c r="AS293" s="7" t="str">
        <f>UPPER(IF($AI293="","",IF(COUNTIF($AS$34:$AS292,$AI293)&lt;1,$AI293,"")))</f>
        <v/>
      </c>
      <c r="AT293" s="144" t="str">
        <f t="shared" si="45"/>
        <v/>
      </c>
      <c r="AU293" s="142" t="str">
        <f t="shared" ref="AU293:AU356" si="48">IF($E293="","",IF(ISTEXT(AQ293),"輸入有錯誤",IF($AJ293="",SUM($AQ293:$AR293)+$AW293,SUM($AQ293:$AR293)+$AW293+$AJ$34)))</f>
        <v/>
      </c>
      <c r="AV293" s="274"/>
      <c r="AW293" s="251"/>
      <c r="AX293" s="252"/>
      <c r="AY293" s="253" t="str">
        <f t="shared" si="46"/>
        <v/>
      </c>
      <c r="AZ293" s="253"/>
    </row>
    <row r="294" spans="1:52" s="140" customFormat="1" ht="14">
      <c r="A294" s="144" t="str">
        <f t="shared" si="41"/>
        <v/>
      </c>
      <c r="B294" s="249" t="str">
        <f t="shared" si="42"/>
        <v/>
      </c>
      <c r="C294" s="250"/>
      <c r="D294" s="144">
        <v>260</v>
      </c>
      <c r="E294" s="144" t="str">
        <f t="shared" si="43"/>
        <v/>
      </c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32"/>
      <c r="AJ294" s="17"/>
      <c r="AK294" s="32"/>
      <c r="AL294" s="5"/>
      <c r="AM294" s="5"/>
      <c r="AN294" s="5"/>
      <c r="AO294" s="5"/>
      <c r="AP294" s="5"/>
      <c r="AQ294" s="296" t="str">
        <f t="shared" si="47"/>
        <v/>
      </c>
      <c r="AR294" s="142" t="str">
        <f t="shared" si="44"/>
        <v/>
      </c>
      <c r="AS294" s="7" t="str">
        <f>UPPER(IF($AI294="","",IF(COUNTIF($AS$34:$AS293,$AI294)&lt;1,$AI294,"")))</f>
        <v/>
      </c>
      <c r="AT294" s="144" t="str">
        <f t="shared" si="45"/>
        <v/>
      </c>
      <c r="AU294" s="142" t="str">
        <f t="shared" si="48"/>
        <v/>
      </c>
      <c r="AV294" s="274"/>
      <c r="AW294" s="251"/>
      <c r="AX294" s="252"/>
      <c r="AY294" s="253" t="str">
        <f t="shared" si="46"/>
        <v/>
      </c>
      <c r="AZ294" s="253"/>
    </row>
    <row r="295" spans="1:52" s="140" customFormat="1" ht="14">
      <c r="A295" s="144" t="str">
        <f t="shared" si="41"/>
        <v/>
      </c>
      <c r="B295" s="249" t="str">
        <f t="shared" si="42"/>
        <v/>
      </c>
      <c r="C295" s="250"/>
      <c r="D295" s="144">
        <v>261</v>
      </c>
      <c r="E295" s="144" t="str">
        <f t="shared" si="43"/>
        <v/>
      </c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32"/>
      <c r="AJ295" s="17"/>
      <c r="AK295" s="32"/>
      <c r="AL295" s="5"/>
      <c r="AM295" s="5"/>
      <c r="AN295" s="5"/>
      <c r="AO295" s="5"/>
      <c r="AP295" s="5"/>
      <c r="AQ295" s="296" t="str">
        <f t="shared" si="47"/>
        <v/>
      </c>
      <c r="AR295" s="142" t="str">
        <f t="shared" si="44"/>
        <v/>
      </c>
      <c r="AS295" s="7" t="str">
        <f>UPPER(IF($AI295="","",IF(COUNTIF($AS$34:$AS294,$AI295)&lt;1,$AI295,"")))</f>
        <v/>
      </c>
      <c r="AT295" s="144" t="str">
        <f t="shared" si="45"/>
        <v/>
      </c>
      <c r="AU295" s="142" t="str">
        <f t="shared" si="48"/>
        <v/>
      </c>
      <c r="AV295" s="274"/>
      <c r="AW295" s="251"/>
      <c r="AX295" s="252"/>
      <c r="AY295" s="253" t="str">
        <f t="shared" si="46"/>
        <v/>
      </c>
      <c r="AZ295" s="253"/>
    </row>
    <row r="296" spans="1:52" s="140" customFormat="1" ht="14">
      <c r="A296" s="144" t="str">
        <f t="shared" si="41"/>
        <v/>
      </c>
      <c r="B296" s="249" t="str">
        <f t="shared" si="42"/>
        <v/>
      </c>
      <c r="C296" s="250"/>
      <c r="D296" s="144">
        <v>262</v>
      </c>
      <c r="E296" s="144" t="str">
        <f t="shared" si="43"/>
        <v/>
      </c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32"/>
      <c r="AJ296" s="17"/>
      <c r="AK296" s="32"/>
      <c r="AL296" s="5"/>
      <c r="AM296" s="5"/>
      <c r="AN296" s="5"/>
      <c r="AO296" s="5"/>
      <c r="AP296" s="5"/>
      <c r="AQ296" s="296" t="str">
        <f t="shared" si="47"/>
        <v/>
      </c>
      <c r="AR296" s="142" t="str">
        <f t="shared" si="44"/>
        <v/>
      </c>
      <c r="AS296" s="7" t="str">
        <f>UPPER(IF($AI296="","",IF(COUNTIF($AS$34:$AS295,$AI296)&lt;1,$AI296,"")))</f>
        <v/>
      </c>
      <c r="AT296" s="144" t="str">
        <f t="shared" si="45"/>
        <v/>
      </c>
      <c r="AU296" s="142" t="str">
        <f t="shared" si="48"/>
        <v/>
      </c>
      <c r="AV296" s="274"/>
      <c r="AW296" s="251"/>
      <c r="AX296" s="252"/>
      <c r="AY296" s="253" t="str">
        <f t="shared" si="46"/>
        <v/>
      </c>
      <c r="AZ296" s="253"/>
    </row>
    <row r="297" spans="1:52" s="140" customFormat="1" ht="14">
      <c r="A297" s="144" t="str">
        <f t="shared" si="41"/>
        <v/>
      </c>
      <c r="B297" s="249" t="str">
        <f t="shared" si="42"/>
        <v/>
      </c>
      <c r="C297" s="250"/>
      <c r="D297" s="144">
        <v>263</v>
      </c>
      <c r="E297" s="144" t="str">
        <f t="shared" si="43"/>
        <v/>
      </c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32"/>
      <c r="AJ297" s="17"/>
      <c r="AK297" s="32"/>
      <c r="AL297" s="5"/>
      <c r="AM297" s="5"/>
      <c r="AN297" s="5"/>
      <c r="AO297" s="5"/>
      <c r="AP297" s="5"/>
      <c r="AQ297" s="296" t="str">
        <f t="shared" si="47"/>
        <v/>
      </c>
      <c r="AR297" s="142" t="str">
        <f t="shared" si="44"/>
        <v/>
      </c>
      <c r="AS297" s="7" t="str">
        <f>UPPER(IF($AI297="","",IF(COUNTIF($AS$34:$AS296,$AI297)&lt;1,$AI297,"")))</f>
        <v/>
      </c>
      <c r="AT297" s="144" t="str">
        <f t="shared" si="45"/>
        <v/>
      </c>
      <c r="AU297" s="142" t="str">
        <f t="shared" si="48"/>
        <v/>
      </c>
      <c r="AV297" s="274"/>
      <c r="AW297" s="251"/>
      <c r="AX297" s="252"/>
      <c r="AY297" s="253" t="str">
        <f t="shared" si="46"/>
        <v/>
      </c>
      <c r="AZ297" s="253"/>
    </row>
    <row r="298" spans="1:52" s="140" customFormat="1" ht="14">
      <c r="A298" s="144" t="str">
        <f t="shared" si="41"/>
        <v/>
      </c>
      <c r="B298" s="249" t="str">
        <f t="shared" si="42"/>
        <v/>
      </c>
      <c r="C298" s="250"/>
      <c r="D298" s="144">
        <v>264</v>
      </c>
      <c r="E298" s="144" t="str">
        <f t="shared" si="43"/>
        <v/>
      </c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32"/>
      <c r="AJ298" s="17"/>
      <c r="AK298" s="32"/>
      <c r="AL298" s="5"/>
      <c r="AM298" s="5"/>
      <c r="AN298" s="5"/>
      <c r="AO298" s="5"/>
      <c r="AP298" s="5"/>
      <c r="AQ298" s="296" t="str">
        <f t="shared" si="47"/>
        <v/>
      </c>
      <c r="AR298" s="142" t="str">
        <f t="shared" si="44"/>
        <v/>
      </c>
      <c r="AS298" s="7" t="str">
        <f>UPPER(IF($AI298="","",IF(COUNTIF($AS$34:$AS297,$AI298)&lt;1,$AI298,"")))</f>
        <v/>
      </c>
      <c r="AT298" s="144" t="str">
        <f t="shared" si="45"/>
        <v/>
      </c>
      <c r="AU298" s="142" t="str">
        <f t="shared" si="48"/>
        <v/>
      </c>
      <c r="AV298" s="274"/>
      <c r="AW298" s="251"/>
      <c r="AX298" s="252"/>
      <c r="AY298" s="253" t="str">
        <f t="shared" si="46"/>
        <v/>
      </c>
      <c r="AZ298" s="253"/>
    </row>
    <row r="299" spans="1:52" s="140" customFormat="1" ht="14">
      <c r="A299" s="144" t="str">
        <f t="shared" si="41"/>
        <v/>
      </c>
      <c r="B299" s="249" t="str">
        <f t="shared" si="42"/>
        <v/>
      </c>
      <c r="C299" s="250"/>
      <c r="D299" s="144">
        <v>265</v>
      </c>
      <c r="E299" s="144" t="str">
        <f t="shared" si="43"/>
        <v/>
      </c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32"/>
      <c r="AJ299" s="17"/>
      <c r="AK299" s="32"/>
      <c r="AL299" s="5"/>
      <c r="AM299" s="5"/>
      <c r="AN299" s="5"/>
      <c r="AO299" s="5"/>
      <c r="AP299" s="5"/>
      <c r="AQ299" s="296" t="str">
        <f t="shared" si="47"/>
        <v/>
      </c>
      <c r="AR299" s="142" t="str">
        <f t="shared" si="44"/>
        <v/>
      </c>
      <c r="AS299" s="7" t="str">
        <f>UPPER(IF($AI299="","",IF(COUNTIF($AS$34:$AS298,$AI299)&lt;1,$AI299,"")))</f>
        <v/>
      </c>
      <c r="AT299" s="144" t="str">
        <f t="shared" si="45"/>
        <v/>
      </c>
      <c r="AU299" s="142" t="str">
        <f t="shared" si="48"/>
        <v/>
      </c>
      <c r="AV299" s="274"/>
      <c r="AW299" s="251"/>
      <c r="AX299" s="252"/>
      <c r="AY299" s="253" t="str">
        <f t="shared" si="46"/>
        <v/>
      </c>
      <c r="AZ299" s="253"/>
    </row>
    <row r="300" spans="1:52" s="140" customFormat="1" ht="14">
      <c r="A300" s="144" t="str">
        <f t="shared" si="41"/>
        <v/>
      </c>
      <c r="B300" s="249" t="str">
        <f t="shared" si="42"/>
        <v/>
      </c>
      <c r="C300" s="250"/>
      <c r="D300" s="144">
        <v>266</v>
      </c>
      <c r="E300" s="144" t="str">
        <f t="shared" si="43"/>
        <v/>
      </c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32"/>
      <c r="AJ300" s="17"/>
      <c r="AK300" s="32"/>
      <c r="AL300" s="5"/>
      <c r="AM300" s="5"/>
      <c r="AN300" s="5"/>
      <c r="AO300" s="5"/>
      <c r="AP300" s="5"/>
      <c r="AQ300" s="296" t="str">
        <f t="shared" si="47"/>
        <v/>
      </c>
      <c r="AR300" s="142" t="str">
        <f t="shared" si="44"/>
        <v/>
      </c>
      <c r="AS300" s="7" t="str">
        <f>UPPER(IF($AI300="","",IF(COUNTIF($AS$34:$AS299,$AI300)&lt;1,$AI300,"")))</f>
        <v/>
      </c>
      <c r="AT300" s="144" t="str">
        <f t="shared" si="45"/>
        <v/>
      </c>
      <c r="AU300" s="142" t="str">
        <f t="shared" si="48"/>
        <v/>
      </c>
      <c r="AV300" s="274"/>
      <c r="AW300" s="251"/>
      <c r="AX300" s="252"/>
      <c r="AY300" s="253" t="str">
        <f t="shared" si="46"/>
        <v/>
      </c>
      <c r="AZ300" s="253"/>
    </row>
    <row r="301" spans="1:52" s="140" customFormat="1" ht="14">
      <c r="A301" s="144" t="str">
        <f t="shared" si="41"/>
        <v/>
      </c>
      <c r="B301" s="249" t="str">
        <f t="shared" si="42"/>
        <v/>
      </c>
      <c r="C301" s="250"/>
      <c r="D301" s="144">
        <v>267</v>
      </c>
      <c r="E301" s="144" t="str">
        <f t="shared" si="43"/>
        <v/>
      </c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32"/>
      <c r="AJ301" s="17"/>
      <c r="AK301" s="32"/>
      <c r="AL301" s="5"/>
      <c r="AM301" s="5"/>
      <c r="AN301" s="5"/>
      <c r="AO301" s="5"/>
      <c r="AP301" s="5"/>
      <c r="AQ301" s="296" t="str">
        <f t="shared" si="47"/>
        <v/>
      </c>
      <c r="AR301" s="142" t="str">
        <f t="shared" si="44"/>
        <v/>
      </c>
      <c r="AS301" s="7" t="str">
        <f>UPPER(IF($AI301="","",IF(COUNTIF($AS$34:$AS300,$AI301)&lt;1,$AI301,"")))</f>
        <v/>
      </c>
      <c r="AT301" s="144" t="str">
        <f t="shared" si="45"/>
        <v/>
      </c>
      <c r="AU301" s="142" t="str">
        <f t="shared" si="48"/>
        <v/>
      </c>
      <c r="AV301" s="274"/>
      <c r="AW301" s="251"/>
      <c r="AX301" s="252"/>
      <c r="AY301" s="253" t="str">
        <f t="shared" si="46"/>
        <v/>
      </c>
      <c r="AZ301" s="253"/>
    </row>
    <row r="302" spans="1:52" s="140" customFormat="1" ht="14">
      <c r="A302" s="144" t="str">
        <f t="shared" si="41"/>
        <v/>
      </c>
      <c r="B302" s="249" t="str">
        <f t="shared" si="42"/>
        <v/>
      </c>
      <c r="C302" s="250"/>
      <c r="D302" s="144">
        <v>268</v>
      </c>
      <c r="E302" s="144" t="str">
        <f t="shared" si="43"/>
        <v/>
      </c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32"/>
      <c r="AJ302" s="17"/>
      <c r="AK302" s="32"/>
      <c r="AL302" s="5"/>
      <c r="AM302" s="5"/>
      <c r="AN302" s="5"/>
      <c r="AO302" s="5"/>
      <c r="AP302" s="5"/>
      <c r="AQ302" s="296" t="str">
        <f t="shared" si="47"/>
        <v/>
      </c>
      <c r="AR302" s="142" t="str">
        <f t="shared" si="44"/>
        <v/>
      </c>
      <c r="AS302" s="7" t="str">
        <f>UPPER(IF($AI302="","",IF(COUNTIF($AS$34:$AS301,$AI302)&lt;1,$AI302,"")))</f>
        <v/>
      </c>
      <c r="AT302" s="144" t="str">
        <f t="shared" si="45"/>
        <v/>
      </c>
      <c r="AU302" s="142" t="str">
        <f t="shared" si="48"/>
        <v/>
      </c>
      <c r="AV302" s="274"/>
      <c r="AW302" s="251"/>
      <c r="AX302" s="252"/>
      <c r="AY302" s="253" t="str">
        <f t="shared" si="46"/>
        <v/>
      </c>
      <c r="AZ302" s="253"/>
    </row>
    <row r="303" spans="1:52" s="140" customFormat="1" ht="14">
      <c r="A303" s="144" t="str">
        <f t="shared" si="41"/>
        <v/>
      </c>
      <c r="B303" s="249" t="str">
        <f t="shared" si="42"/>
        <v/>
      </c>
      <c r="C303" s="250"/>
      <c r="D303" s="144">
        <v>269</v>
      </c>
      <c r="E303" s="144" t="str">
        <f t="shared" si="43"/>
        <v/>
      </c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32"/>
      <c r="AJ303" s="17"/>
      <c r="AK303" s="32"/>
      <c r="AL303" s="5"/>
      <c r="AM303" s="5"/>
      <c r="AN303" s="5"/>
      <c r="AO303" s="5"/>
      <c r="AP303" s="5"/>
      <c r="AQ303" s="296" t="str">
        <f t="shared" si="47"/>
        <v/>
      </c>
      <c r="AR303" s="142" t="str">
        <f t="shared" si="44"/>
        <v/>
      </c>
      <c r="AS303" s="7" t="str">
        <f>UPPER(IF($AI303="","",IF(COUNTIF($AS$34:$AS302,$AI303)&lt;1,$AI303,"")))</f>
        <v/>
      </c>
      <c r="AT303" s="144" t="str">
        <f t="shared" si="45"/>
        <v/>
      </c>
      <c r="AU303" s="142" t="str">
        <f t="shared" si="48"/>
        <v/>
      </c>
      <c r="AV303" s="274"/>
      <c r="AW303" s="251"/>
      <c r="AX303" s="252"/>
      <c r="AY303" s="253" t="str">
        <f t="shared" si="46"/>
        <v/>
      </c>
      <c r="AZ303" s="253"/>
    </row>
    <row r="304" spans="1:52" s="140" customFormat="1" ht="14">
      <c r="A304" s="144" t="str">
        <f t="shared" si="41"/>
        <v/>
      </c>
      <c r="B304" s="249" t="str">
        <f t="shared" si="42"/>
        <v/>
      </c>
      <c r="C304" s="250"/>
      <c r="D304" s="144">
        <v>270</v>
      </c>
      <c r="E304" s="144" t="str">
        <f t="shared" si="43"/>
        <v/>
      </c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32"/>
      <c r="AJ304" s="17"/>
      <c r="AK304" s="32"/>
      <c r="AL304" s="5"/>
      <c r="AM304" s="5"/>
      <c r="AN304" s="5"/>
      <c r="AO304" s="5"/>
      <c r="AP304" s="5"/>
      <c r="AQ304" s="296" t="str">
        <f t="shared" si="47"/>
        <v/>
      </c>
      <c r="AR304" s="142" t="str">
        <f t="shared" si="44"/>
        <v/>
      </c>
      <c r="AS304" s="7" t="str">
        <f>UPPER(IF($AI304="","",IF(COUNTIF($AS$34:$AS303,$AI304)&lt;1,$AI304,"")))</f>
        <v/>
      </c>
      <c r="AT304" s="144" t="str">
        <f t="shared" si="45"/>
        <v/>
      </c>
      <c r="AU304" s="142" t="str">
        <f t="shared" si="48"/>
        <v/>
      </c>
      <c r="AV304" s="274"/>
      <c r="AW304" s="251"/>
      <c r="AX304" s="252"/>
      <c r="AY304" s="253" t="str">
        <f t="shared" si="46"/>
        <v/>
      </c>
      <c r="AZ304" s="253"/>
    </row>
    <row r="305" spans="1:52" s="140" customFormat="1" ht="14">
      <c r="A305" s="144" t="str">
        <f t="shared" si="41"/>
        <v/>
      </c>
      <c r="B305" s="249" t="str">
        <f t="shared" si="42"/>
        <v/>
      </c>
      <c r="C305" s="250"/>
      <c r="D305" s="144">
        <v>271</v>
      </c>
      <c r="E305" s="144" t="str">
        <f t="shared" si="43"/>
        <v/>
      </c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32"/>
      <c r="AJ305" s="17"/>
      <c r="AK305" s="32"/>
      <c r="AL305" s="5"/>
      <c r="AM305" s="5"/>
      <c r="AN305" s="5"/>
      <c r="AO305" s="5"/>
      <c r="AP305" s="5"/>
      <c r="AQ305" s="296" t="str">
        <f t="shared" si="47"/>
        <v/>
      </c>
      <c r="AR305" s="142" t="str">
        <f t="shared" si="44"/>
        <v/>
      </c>
      <c r="AS305" s="7" t="str">
        <f>UPPER(IF($AI305="","",IF(COUNTIF($AS$34:$AS304,$AI305)&lt;1,$AI305,"")))</f>
        <v/>
      </c>
      <c r="AT305" s="144" t="str">
        <f t="shared" si="45"/>
        <v/>
      </c>
      <c r="AU305" s="142" t="str">
        <f t="shared" si="48"/>
        <v/>
      </c>
      <c r="AV305" s="274"/>
      <c r="AW305" s="251"/>
      <c r="AX305" s="252"/>
      <c r="AY305" s="253" t="str">
        <f t="shared" si="46"/>
        <v/>
      </c>
      <c r="AZ305" s="253"/>
    </row>
    <row r="306" spans="1:52" s="140" customFormat="1" ht="14">
      <c r="A306" s="144" t="str">
        <f t="shared" si="41"/>
        <v/>
      </c>
      <c r="B306" s="249" t="str">
        <f t="shared" si="42"/>
        <v/>
      </c>
      <c r="C306" s="250"/>
      <c r="D306" s="144">
        <v>272</v>
      </c>
      <c r="E306" s="144" t="str">
        <f t="shared" si="43"/>
        <v/>
      </c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32"/>
      <c r="AJ306" s="17"/>
      <c r="AK306" s="32"/>
      <c r="AL306" s="5"/>
      <c r="AM306" s="5"/>
      <c r="AN306" s="5"/>
      <c r="AO306" s="5"/>
      <c r="AP306" s="5"/>
      <c r="AQ306" s="296" t="str">
        <f t="shared" si="47"/>
        <v/>
      </c>
      <c r="AR306" s="142" t="str">
        <f t="shared" si="44"/>
        <v/>
      </c>
      <c r="AS306" s="7" t="str">
        <f>UPPER(IF($AI306="","",IF(COUNTIF($AS$34:$AS305,$AI306)&lt;1,$AI306,"")))</f>
        <v/>
      </c>
      <c r="AT306" s="144" t="str">
        <f t="shared" si="45"/>
        <v/>
      </c>
      <c r="AU306" s="142" t="str">
        <f t="shared" si="48"/>
        <v/>
      </c>
      <c r="AV306" s="274"/>
      <c r="AW306" s="251"/>
      <c r="AX306" s="252"/>
      <c r="AY306" s="253" t="str">
        <f t="shared" si="46"/>
        <v/>
      </c>
      <c r="AZ306" s="253"/>
    </row>
    <row r="307" spans="1:52" s="140" customFormat="1" ht="14">
      <c r="A307" s="144" t="str">
        <f t="shared" si="41"/>
        <v/>
      </c>
      <c r="B307" s="249" t="str">
        <f t="shared" si="42"/>
        <v/>
      </c>
      <c r="C307" s="250"/>
      <c r="D307" s="144">
        <v>273</v>
      </c>
      <c r="E307" s="144" t="str">
        <f t="shared" si="43"/>
        <v/>
      </c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32"/>
      <c r="AJ307" s="17"/>
      <c r="AK307" s="32"/>
      <c r="AL307" s="5"/>
      <c r="AM307" s="5"/>
      <c r="AN307" s="5"/>
      <c r="AO307" s="5"/>
      <c r="AP307" s="5"/>
      <c r="AQ307" s="296" t="str">
        <f t="shared" si="47"/>
        <v/>
      </c>
      <c r="AR307" s="142" t="str">
        <f t="shared" si="44"/>
        <v/>
      </c>
      <c r="AS307" s="7" t="str">
        <f>UPPER(IF($AI307="","",IF(COUNTIF($AS$34:$AS306,$AI307)&lt;1,$AI307,"")))</f>
        <v/>
      </c>
      <c r="AT307" s="144" t="str">
        <f t="shared" si="45"/>
        <v/>
      </c>
      <c r="AU307" s="142" t="str">
        <f t="shared" si="48"/>
        <v/>
      </c>
      <c r="AV307" s="274"/>
      <c r="AW307" s="251"/>
      <c r="AX307" s="252"/>
      <c r="AY307" s="253" t="str">
        <f t="shared" si="46"/>
        <v/>
      </c>
      <c r="AZ307" s="253"/>
    </row>
    <row r="308" spans="1:52" s="140" customFormat="1" ht="14">
      <c r="A308" s="144" t="str">
        <f t="shared" si="41"/>
        <v/>
      </c>
      <c r="B308" s="249" t="str">
        <f t="shared" si="42"/>
        <v/>
      </c>
      <c r="C308" s="250"/>
      <c r="D308" s="144">
        <v>274</v>
      </c>
      <c r="E308" s="144" t="str">
        <f t="shared" si="43"/>
        <v/>
      </c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32"/>
      <c r="AJ308" s="17"/>
      <c r="AK308" s="32"/>
      <c r="AL308" s="5"/>
      <c r="AM308" s="5"/>
      <c r="AN308" s="5"/>
      <c r="AO308" s="5"/>
      <c r="AP308" s="5"/>
      <c r="AQ308" s="296" t="str">
        <f t="shared" si="47"/>
        <v/>
      </c>
      <c r="AR308" s="142" t="str">
        <f t="shared" si="44"/>
        <v/>
      </c>
      <c r="AS308" s="7" t="str">
        <f>UPPER(IF($AI308="","",IF(COUNTIF($AS$34:$AS307,$AI308)&lt;1,$AI308,"")))</f>
        <v/>
      </c>
      <c r="AT308" s="144" t="str">
        <f t="shared" si="45"/>
        <v/>
      </c>
      <c r="AU308" s="142" t="str">
        <f t="shared" si="48"/>
        <v/>
      </c>
      <c r="AV308" s="274"/>
      <c r="AW308" s="251"/>
      <c r="AX308" s="252"/>
      <c r="AY308" s="253" t="str">
        <f t="shared" si="46"/>
        <v/>
      </c>
      <c r="AZ308" s="253"/>
    </row>
    <row r="309" spans="1:52" s="140" customFormat="1" ht="14">
      <c r="A309" s="144" t="str">
        <f t="shared" si="41"/>
        <v/>
      </c>
      <c r="B309" s="249" t="str">
        <f t="shared" si="42"/>
        <v/>
      </c>
      <c r="C309" s="250"/>
      <c r="D309" s="144">
        <v>275</v>
      </c>
      <c r="E309" s="144" t="str">
        <f t="shared" si="43"/>
        <v/>
      </c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32"/>
      <c r="AJ309" s="17"/>
      <c r="AK309" s="32"/>
      <c r="AL309" s="5"/>
      <c r="AM309" s="5"/>
      <c r="AN309" s="5"/>
      <c r="AO309" s="5"/>
      <c r="AP309" s="5"/>
      <c r="AQ309" s="296" t="str">
        <f t="shared" si="47"/>
        <v/>
      </c>
      <c r="AR309" s="142" t="str">
        <f t="shared" si="44"/>
        <v/>
      </c>
      <c r="AS309" s="7" t="str">
        <f>UPPER(IF($AI309="","",IF(COUNTIF($AS$34:$AS308,$AI309)&lt;1,$AI309,"")))</f>
        <v/>
      </c>
      <c r="AT309" s="144" t="str">
        <f t="shared" si="45"/>
        <v/>
      </c>
      <c r="AU309" s="142" t="str">
        <f t="shared" si="48"/>
        <v/>
      </c>
      <c r="AV309" s="274"/>
      <c r="AW309" s="251"/>
      <c r="AX309" s="252"/>
      <c r="AY309" s="253" t="str">
        <f t="shared" si="46"/>
        <v/>
      </c>
      <c r="AZ309" s="253"/>
    </row>
    <row r="310" spans="1:52" s="140" customFormat="1" ht="14">
      <c r="A310" s="144" t="str">
        <f t="shared" si="41"/>
        <v/>
      </c>
      <c r="B310" s="249" t="str">
        <f t="shared" si="42"/>
        <v/>
      </c>
      <c r="C310" s="250"/>
      <c r="D310" s="144">
        <v>276</v>
      </c>
      <c r="E310" s="144" t="str">
        <f t="shared" si="43"/>
        <v/>
      </c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32"/>
      <c r="AJ310" s="17"/>
      <c r="AK310" s="32"/>
      <c r="AL310" s="5"/>
      <c r="AM310" s="5"/>
      <c r="AN310" s="5"/>
      <c r="AO310" s="5"/>
      <c r="AP310" s="5"/>
      <c r="AQ310" s="296" t="str">
        <f t="shared" si="47"/>
        <v/>
      </c>
      <c r="AR310" s="142" t="str">
        <f t="shared" si="44"/>
        <v/>
      </c>
      <c r="AS310" s="7" t="str">
        <f>UPPER(IF($AI310="","",IF(COUNTIF($AS$34:$AS309,$AI310)&lt;1,$AI310,"")))</f>
        <v/>
      </c>
      <c r="AT310" s="144" t="str">
        <f t="shared" si="45"/>
        <v/>
      </c>
      <c r="AU310" s="142" t="str">
        <f t="shared" si="48"/>
        <v/>
      </c>
      <c r="AV310" s="274"/>
      <c r="AW310" s="251"/>
      <c r="AX310" s="252"/>
      <c r="AY310" s="253" t="str">
        <f t="shared" si="46"/>
        <v/>
      </c>
      <c r="AZ310" s="253"/>
    </row>
    <row r="311" spans="1:52" s="140" customFormat="1" ht="14">
      <c r="A311" s="144" t="str">
        <f t="shared" si="41"/>
        <v/>
      </c>
      <c r="B311" s="249" t="str">
        <f t="shared" si="42"/>
        <v/>
      </c>
      <c r="C311" s="250"/>
      <c r="D311" s="144">
        <v>277</v>
      </c>
      <c r="E311" s="144" t="str">
        <f t="shared" si="43"/>
        <v/>
      </c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32"/>
      <c r="AJ311" s="17"/>
      <c r="AK311" s="32"/>
      <c r="AL311" s="5"/>
      <c r="AM311" s="5"/>
      <c r="AN311" s="5"/>
      <c r="AO311" s="5"/>
      <c r="AP311" s="5"/>
      <c r="AQ311" s="296" t="str">
        <f t="shared" si="47"/>
        <v/>
      </c>
      <c r="AR311" s="142" t="str">
        <f t="shared" si="44"/>
        <v/>
      </c>
      <c r="AS311" s="7" t="str">
        <f>UPPER(IF($AI311="","",IF(COUNTIF($AS$34:$AS310,$AI311)&lt;1,$AI311,"")))</f>
        <v/>
      </c>
      <c r="AT311" s="144" t="str">
        <f t="shared" si="45"/>
        <v/>
      </c>
      <c r="AU311" s="142" t="str">
        <f t="shared" si="48"/>
        <v/>
      </c>
      <c r="AV311" s="274"/>
      <c r="AW311" s="251"/>
      <c r="AX311" s="252"/>
      <c r="AY311" s="253" t="str">
        <f t="shared" si="46"/>
        <v/>
      </c>
      <c r="AZ311" s="253"/>
    </row>
    <row r="312" spans="1:52" s="140" customFormat="1" ht="14">
      <c r="A312" s="144" t="str">
        <f t="shared" si="41"/>
        <v/>
      </c>
      <c r="B312" s="249" t="str">
        <f t="shared" si="42"/>
        <v/>
      </c>
      <c r="C312" s="250"/>
      <c r="D312" s="144">
        <v>278</v>
      </c>
      <c r="E312" s="144" t="str">
        <f t="shared" si="43"/>
        <v/>
      </c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32"/>
      <c r="AJ312" s="17"/>
      <c r="AK312" s="32"/>
      <c r="AL312" s="5"/>
      <c r="AM312" s="5"/>
      <c r="AN312" s="5"/>
      <c r="AO312" s="5"/>
      <c r="AP312" s="5"/>
      <c r="AQ312" s="296" t="str">
        <f t="shared" si="47"/>
        <v/>
      </c>
      <c r="AR312" s="142" t="str">
        <f t="shared" si="44"/>
        <v/>
      </c>
      <c r="AS312" s="7" t="str">
        <f>UPPER(IF($AI312="","",IF(COUNTIF($AS$34:$AS311,$AI312)&lt;1,$AI312,"")))</f>
        <v/>
      </c>
      <c r="AT312" s="144" t="str">
        <f t="shared" si="45"/>
        <v/>
      </c>
      <c r="AU312" s="142" t="str">
        <f t="shared" si="48"/>
        <v/>
      </c>
      <c r="AV312" s="274"/>
      <c r="AW312" s="251"/>
      <c r="AX312" s="252"/>
      <c r="AY312" s="253" t="str">
        <f t="shared" si="46"/>
        <v/>
      </c>
      <c r="AZ312" s="253"/>
    </row>
    <row r="313" spans="1:52" s="140" customFormat="1">
      <c r="A313" s="144" t="str">
        <f t="shared" si="41"/>
        <v/>
      </c>
      <c r="B313" s="249" t="str">
        <f t="shared" si="42"/>
        <v/>
      </c>
      <c r="C313" s="250"/>
      <c r="D313" s="144">
        <v>279</v>
      </c>
      <c r="E313" s="144" t="str">
        <f t="shared" si="43"/>
        <v/>
      </c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32"/>
      <c r="AJ313" s="17"/>
      <c r="AK313" s="32"/>
      <c r="AL313" s="5"/>
      <c r="AM313" s="298"/>
      <c r="AN313" s="5"/>
      <c r="AO313" s="5"/>
      <c r="AP313" s="5"/>
      <c r="AQ313" s="296" t="str">
        <f t="shared" si="47"/>
        <v/>
      </c>
      <c r="AR313" s="142" t="str">
        <f t="shared" si="44"/>
        <v/>
      </c>
      <c r="AS313" s="7" t="str">
        <f>UPPER(IF($AI313="","",IF(COUNTIF($AS$34:$AS312,$AI313)&lt;1,$AI313,"")))</f>
        <v/>
      </c>
      <c r="AT313" s="144" t="str">
        <f t="shared" si="45"/>
        <v/>
      </c>
      <c r="AU313" s="142" t="str">
        <f t="shared" si="48"/>
        <v/>
      </c>
      <c r="AV313" s="274"/>
      <c r="AW313" s="251"/>
      <c r="AX313" s="252"/>
      <c r="AY313" s="253" t="str">
        <f t="shared" si="46"/>
        <v/>
      </c>
      <c r="AZ313" s="253"/>
    </row>
    <row r="314" spans="1:52" s="140" customFormat="1" ht="14">
      <c r="A314" s="144" t="str">
        <f t="shared" si="41"/>
        <v/>
      </c>
      <c r="B314" s="249" t="str">
        <f t="shared" si="42"/>
        <v/>
      </c>
      <c r="C314" s="250"/>
      <c r="D314" s="144">
        <v>280</v>
      </c>
      <c r="E314" s="144" t="str">
        <f t="shared" si="43"/>
        <v/>
      </c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32"/>
      <c r="AJ314" s="17"/>
      <c r="AK314" s="32"/>
      <c r="AL314" s="5"/>
      <c r="AM314" s="5"/>
      <c r="AN314" s="5"/>
      <c r="AO314" s="5"/>
      <c r="AP314" s="5"/>
      <c r="AQ314" s="296" t="str">
        <f t="shared" si="47"/>
        <v/>
      </c>
      <c r="AR314" s="142" t="str">
        <f t="shared" si="44"/>
        <v/>
      </c>
      <c r="AS314" s="7" t="str">
        <f>UPPER(IF($AI314="","",IF(COUNTIF($AS$34:$AS313,$AI314)&lt;1,$AI314,"")))</f>
        <v/>
      </c>
      <c r="AT314" s="144" t="str">
        <f t="shared" si="45"/>
        <v/>
      </c>
      <c r="AU314" s="142" t="str">
        <f t="shared" si="48"/>
        <v/>
      </c>
      <c r="AV314" s="274"/>
      <c r="AW314" s="251"/>
      <c r="AX314" s="252"/>
      <c r="AY314" s="253" t="str">
        <f t="shared" si="46"/>
        <v/>
      </c>
      <c r="AZ314" s="253"/>
    </row>
    <row r="315" spans="1:52" s="140" customFormat="1" ht="14">
      <c r="A315" s="144" t="str">
        <f t="shared" si="41"/>
        <v/>
      </c>
      <c r="B315" s="249" t="str">
        <f t="shared" si="42"/>
        <v/>
      </c>
      <c r="C315" s="250"/>
      <c r="D315" s="144">
        <v>281</v>
      </c>
      <c r="E315" s="144" t="str">
        <f t="shared" si="43"/>
        <v/>
      </c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32"/>
      <c r="AJ315" s="17"/>
      <c r="AK315" s="32"/>
      <c r="AL315" s="5"/>
      <c r="AM315" s="5"/>
      <c r="AN315" s="5"/>
      <c r="AO315" s="5"/>
      <c r="AP315" s="5"/>
      <c r="AQ315" s="296" t="str">
        <f t="shared" si="47"/>
        <v/>
      </c>
      <c r="AR315" s="142" t="str">
        <f t="shared" si="44"/>
        <v/>
      </c>
      <c r="AS315" s="7" t="str">
        <f>UPPER(IF($AI315="","",IF(COUNTIF($AS$34:$AS314,$AI315)&lt;1,$AI315,"")))</f>
        <v/>
      </c>
      <c r="AT315" s="144" t="str">
        <f t="shared" si="45"/>
        <v/>
      </c>
      <c r="AU315" s="142" t="str">
        <f t="shared" si="48"/>
        <v/>
      </c>
      <c r="AV315" s="274"/>
      <c r="AW315" s="251"/>
      <c r="AX315" s="252"/>
      <c r="AY315" s="253" t="str">
        <f t="shared" si="46"/>
        <v/>
      </c>
      <c r="AZ315" s="253"/>
    </row>
    <row r="316" spans="1:52" s="140" customFormat="1" ht="14">
      <c r="A316" s="144" t="str">
        <f t="shared" si="41"/>
        <v/>
      </c>
      <c r="B316" s="249" t="str">
        <f t="shared" si="42"/>
        <v/>
      </c>
      <c r="C316" s="250"/>
      <c r="D316" s="144">
        <v>282</v>
      </c>
      <c r="E316" s="144" t="str">
        <f t="shared" si="43"/>
        <v/>
      </c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32"/>
      <c r="AJ316" s="17"/>
      <c r="AK316" s="32"/>
      <c r="AL316" s="5"/>
      <c r="AM316" s="5"/>
      <c r="AN316" s="5"/>
      <c r="AO316" s="5"/>
      <c r="AP316" s="5"/>
      <c r="AQ316" s="296" t="str">
        <f t="shared" si="47"/>
        <v/>
      </c>
      <c r="AR316" s="142" t="str">
        <f t="shared" si="44"/>
        <v/>
      </c>
      <c r="AS316" s="7" t="str">
        <f>UPPER(IF($AI316="","",IF(COUNTIF($AS$34:$AS315,$AI316)&lt;1,$AI316,"")))</f>
        <v/>
      </c>
      <c r="AT316" s="144" t="str">
        <f t="shared" si="45"/>
        <v/>
      </c>
      <c r="AU316" s="142" t="str">
        <f t="shared" si="48"/>
        <v/>
      </c>
      <c r="AV316" s="274"/>
      <c r="AW316" s="251"/>
      <c r="AX316" s="252"/>
      <c r="AY316" s="253" t="str">
        <f t="shared" si="46"/>
        <v/>
      </c>
      <c r="AZ316" s="253"/>
    </row>
    <row r="317" spans="1:52" s="140" customFormat="1" ht="14">
      <c r="A317" s="144" t="str">
        <f t="shared" si="41"/>
        <v/>
      </c>
      <c r="B317" s="249" t="str">
        <f t="shared" si="42"/>
        <v/>
      </c>
      <c r="C317" s="250"/>
      <c r="D317" s="144">
        <v>283</v>
      </c>
      <c r="E317" s="144" t="str">
        <f t="shared" si="43"/>
        <v/>
      </c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32"/>
      <c r="AJ317" s="17"/>
      <c r="AK317" s="32"/>
      <c r="AL317" s="5"/>
      <c r="AM317" s="5"/>
      <c r="AN317" s="5"/>
      <c r="AO317" s="5"/>
      <c r="AP317" s="5"/>
      <c r="AQ317" s="296" t="str">
        <f t="shared" si="47"/>
        <v/>
      </c>
      <c r="AR317" s="142" t="str">
        <f t="shared" si="44"/>
        <v/>
      </c>
      <c r="AS317" s="7" t="str">
        <f>UPPER(IF($AI317="","",IF(COUNTIF($AS$34:$AS316,$AI317)&lt;1,$AI317,"")))</f>
        <v/>
      </c>
      <c r="AT317" s="144" t="str">
        <f t="shared" si="45"/>
        <v/>
      </c>
      <c r="AU317" s="142" t="str">
        <f t="shared" si="48"/>
        <v/>
      </c>
      <c r="AV317" s="274"/>
      <c r="AW317" s="251"/>
      <c r="AX317" s="252"/>
      <c r="AY317" s="253" t="str">
        <f t="shared" si="46"/>
        <v/>
      </c>
      <c r="AZ317" s="253"/>
    </row>
    <row r="318" spans="1:52" s="140" customFormat="1" ht="14">
      <c r="A318" s="144" t="str">
        <f t="shared" si="41"/>
        <v/>
      </c>
      <c r="B318" s="249" t="str">
        <f t="shared" si="42"/>
        <v/>
      </c>
      <c r="C318" s="250"/>
      <c r="D318" s="144">
        <v>284</v>
      </c>
      <c r="E318" s="144" t="str">
        <f t="shared" si="43"/>
        <v/>
      </c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32"/>
      <c r="AJ318" s="17"/>
      <c r="AK318" s="32"/>
      <c r="AL318" s="5"/>
      <c r="AM318" s="5"/>
      <c r="AN318" s="5"/>
      <c r="AO318" s="5"/>
      <c r="AP318" s="5"/>
      <c r="AQ318" s="296" t="str">
        <f t="shared" si="47"/>
        <v/>
      </c>
      <c r="AR318" s="142" t="str">
        <f t="shared" si="44"/>
        <v/>
      </c>
      <c r="AS318" s="7" t="str">
        <f>UPPER(IF($AI318="","",IF(COUNTIF($AS$34:$AS317,$AI318)&lt;1,$AI318,"")))</f>
        <v/>
      </c>
      <c r="AT318" s="144" t="str">
        <f t="shared" si="45"/>
        <v/>
      </c>
      <c r="AU318" s="142" t="str">
        <f t="shared" si="48"/>
        <v/>
      </c>
      <c r="AV318" s="274"/>
      <c r="AW318" s="251"/>
      <c r="AX318" s="252"/>
      <c r="AY318" s="253" t="str">
        <f t="shared" si="46"/>
        <v/>
      </c>
      <c r="AZ318" s="253"/>
    </row>
    <row r="319" spans="1:52" s="140" customFormat="1" ht="14">
      <c r="A319" s="144" t="str">
        <f t="shared" si="41"/>
        <v/>
      </c>
      <c r="B319" s="249" t="str">
        <f t="shared" si="42"/>
        <v/>
      </c>
      <c r="C319" s="250"/>
      <c r="D319" s="144">
        <v>285</v>
      </c>
      <c r="E319" s="144" t="str">
        <f t="shared" si="43"/>
        <v/>
      </c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32"/>
      <c r="AJ319" s="17"/>
      <c r="AK319" s="32"/>
      <c r="AL319" s="5"/>
      <c r="AM319" s="5"/>
      <c r="AN319" s="5"/>
      <c r="AO319" s="5"/>
      <c r="AP319" s="5"/>
      <c r="AQ319" s="296" t="str">
        <f t="shared" si="47"/>
        <v/>
      </c>
      <c r="AR319" s="142" t="str">
        <f t="shared" si="44"/>
        <v/>
      </c>
      <c r="AS319" s="7" t="str">
        <f>UPPER(IF($AI319="","",IF(COUNTIF($AS$34:$AS318,$AI319)&lt;1,$AI319,"")))</f>
        <v/>
      </c>
      <c r="AT319" s="144" t="str">
        <f t="shared" si="45"/>
        <v/>
      </c>
      <c r="AU319" s="142" t="str">
        <f t="shared" si="48"/>
        <v/>
      </c>
      <c r="AV319" s="274"/>
      <c r="AW319" s="251"/>
      <c r="AX319" s="252"/>
      <c r="AY319" s="253" t="str">
        <f t="shared" si="46"/>
        <v/>
      </c>
      <c r="AZ319" s="253"/>
    </row>
    <row r="320" spans="1:52" s="140" customFormat="1" ht="14">
      <c r="A320" s="144" t="str">
        <f t="shared" si="41"/>
        <v/>
      </c>
      <c r="B320" s="249" t="str">
        <f t="shared" si="42"/>
        <v/>
      </c>
      <c r="C320" s="250"/>
      <c r="D320" s="144">
        <v>286</v>
      </c>
      <c r="E320" s="144" t="str">
        <f t="shared" si="43"/>
        <v/>
      </c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32"/>
      <c r="AJ320" s="17"/>
      <c r="AK320" s="32"/>
      <c r="AL320" s="5"/>
      <c r="AM320" s="5"/>
      <c r="AN320" s="5"/>
      <c r="AO320" s="5"/>
      <c r="AP320" s="5"/>
      <c r="AQ320" s="296" t="str">
        <f t="shared" si="47"/>
        <v/>
      </c>
      <c r="AR320" s="142" t="str">
        <f t="shared" si="44"/>
        <v/>
      </c>
      <c r="AS320" s="7" t="str">
        <f>UPPER(IF($AI320="","",IF(COUNTIF($AS$34:$AS319,$AI320)&lt;1,$AI320,"")))</f>
        <v/>
      </c>
      <c r="AT320" s="144" t="str">
        <f t="shared" si="45"/>
        <v/>
      </c>
      <c r="AU320" s="142" t="str">
        <f t="shared" si="48"/>
        <v/>
      </c>
      <c r="AV320" s="274"/>
      <c r="AW320" s="251"/>
      <c r="AX320" s="252"/>
      <c r="AY320" s="253" t="str">
        <f t="shared" si="46"/>
        <v/>
      </c>
      <c r="AZ320" s="253"/>
    </row>
    <row r="321" spans="1:52" s="140" customFormat="1" ht="14">
      <c r="A321" s="144" t="str">
        <f t="shared" si="41"/>
        <v/>
      </c>
      <c r="B321" s="249" t="str">
        <f t="shared" si="42"/>
        <v/>
      </c>
      <c r="C321" s="250"/>
      <c r="D321" s="144">
        <v>287</v>
      </c>
      <c r="E321" s="144" t="str">
        <f t="shared" si="43"/>
        <v/>
      </c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32"/>
      <c r="AJ321" s="17"/>
      <c r="AK321" s="32"/>
      <c r="AL321" s="5"/>
      <c r="AM321" s="5"/>
      <c r="AN321" s="5"/>
      <c r="AO321" s="5"/>
      <c r="AP321" s="5"/>
      <c r="AQ321" s="296" t="str">
        <f t="shared" si="47"/>
        <v/>
      </c>
      <c r="AR321" s="142" t="str">
        <f t="shared" si="44"/>
        <v/>
      </c>
      <c r="AS321" s="7" t="str">
        <f>UPPER(IF($AI321="","",IF(COUNTIF($AS$34:$AS320,$AI321)&lt;1,$AI321,"")))</f>
        <v/>
      </c>
      <c r="AT321" s="144" t="str">
        <f t="shared" si="45"/>
        <v/>
      </c>
      <c r="AU321" s="142" t="str">
        <f t="shared" si="48"/>
        <v/>
      </c>
      <c r="AV321" s="274"/>
      <c r="AW321" s="251"/>
      <c r="AX321" s="252"/>
      <c r="AY321" s="253" t="str">
        <f t="shared" si="46"/>
        <v/>
      </c>
      <c r="AZ321" s="253"/>
    </row>
    <row r="322" spans="1:52" s="140" customFormat="1" ht="14">
      <c r="A322" s="144" t="str">
        <f t="shared" si="41"/>
        <v/>
      </c>
      <c r="B322" s="249" t="str">
        <f t="shared" si="42"/>
        <v/>
      </c>
      <c r="C322" s="250"/>
      <c r="D322" s="144">
        <v>288</v>
      </c>
      <c r="E322" s="144" t="str">
        <f t="shared" si="43"/>
        <v/>
      </c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32"/>
      <c r="AJ322" s="17"/>
      <c r="AK322" s="32"/>
      <c r="AL322" s="5"/>
      <c r="AM322" s="5"/>
      <c r="AN322" s="5"/>
      <c r="AO322" s="5"/>
      <c r="AP322" s="5"/>
      <c r="AQ322" s="296" t="str">
        <f t="shared" si="47"/>
        <v/>
      </c>
      <c r="AR322" s="142" t="str">
        <f t="shared" si="44"/>
        <v/>
      </c>
      <c r="AS322" s="7" t="str">
        <f>UPPER(IF($AI322="","",IF(COUNTIF($AS$34:$AS321,$AI322)&lt;1,$AI322,"")))</f>
        <v/>
      </c>
      <c r="AT322" s="144" t="str">
        <f t="shared" si="45"/>
        <v/>
      </c>
      <c r="AU322" s="142" t="str">
        <f t="shared" si="48"/>
        <v/>
      </c>
      <c r="AV322" s="274"/>
      <c r="AW322" s="251"/>
      <c r="AX322" s="252"/>
      <c r="AY322" s="253" t="str">
        <f t="shared" si="46"/>
        <v/>
      </c>
      <c r="AZ322" s="253"/>
    </row>
    <row r="323" spans="1:52" s="140" customFormat="1" ht="14">
      <c r="A323" s="144" t="str">
        <f t="shared" si="41"/>
        <v/>
      </c>
      <c r="B323" s="249" t="str">
        <f t="shared" si="42"/>
        <v/>
      </c>
      <c r="C323" s="250"/>
      <c r="D323" s="144">
        <v>289</v>
      </c>
      <c r="E323" s="144" t="str">
        <f t="shared" si="43"/>
        <v/>
      </c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32"/>
      <c r="AJ323" s="17"/>
      <c r="AK323" s="32"/>
      <c r="AL323" s="5"/>
      <c r="AM323" s="5"/>
      <c r="AN323" s="5"/>
      <c r="AO323" s="5"/>
      <c r="AP323" s="5"/>
      <c r="AQ323" s="296" t="str">
        <f t="shared" si="47"/>
        <v/>
      </c>
      <c r="AR323" s="142" t="str">
        <f t="shared" si="44"/>
        <v/>
      </c>
      <c r="AS323" s="7" t="str">
        <f>UPPER(IF($AI323="","",IF(COUNTIF($AS$34:$AS322,$AI323)&lt;1,$AI323,"")))</f>
        <v/>
      </c>
      <c r="AT323" s="144" t="str">
        <f t="shared" si="45"/>
        <v/>
      </c>
      <c r="AU323" s="142" t="str">
        <f t="shared" si="48"/>
        <v/>
      </c>
      <c r="AV323" s="274"/>
      <c r="AW323" s="251"/>
      <c r="AX323" s="252"/>
      <c r="AY323" s="253" t="str">
        <f t="shared" si="46"/>
        <v/>
      </c>
      <c r="AZ323" s="253"/>
    </row>
    <row r="324" spans="1:52" s="140" customFormat="1" ht="14">
      <c r="A324" s="144" t="str">
        <f t="shared" si="41"/>
        <v/>
      </c>
      <c r="B324" s="249" t="str">
        <f t="shared" si="42"/>
        <v/>
      </c>
      <c r="C324" s="250"/>
      <c r="D324" s="144">
        <v>290</v>
      </c>
      <c r="E324" s="144" t="str">
        <f t="shared" si="43"/>
        <v/>
      </c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32"/>
      <c r="AJ324" s="17"/>
      <c r="AK324" s="32"/>
      <c r="AL324" s="5"/>
      <c r="AM324" s="5"/>
      <c r="AN324" s="5"/>
      <c r="AO324" s="5"/>
      <c r="AP324" s="5"/>
      <c r="AQ324" s="296" t="str">
        <f t="shared" si="47"/>
        <v/>
      </c>
      <c r="AR324" s="142" t="str">
        <f t="shared" si="44"/>
        <v/>
      </c>
      <c r="AS324" s="7" t="str">
        <f>UPPER(IF($AI324="","",IF(COUNTIF($AS$34:$AS323,$AI324)&lt;1,$AI324,"")))</f>
        <v/>
      </c>
      <c r="AT324" s="144" t="str">
        <f t="shared" si="45"/>
        <v/>
      </c>
      <c r="AU324" s="142" t="str">
        <f t="shared" si="48"/>
        <v/>
      </c>
      <c r="AV324" s="274"/>
      <c r="AW324" s="251"/>
      <c r="AX324" s="252"/>
      <c r="AY324" s="253" t="str">
        <f t="shared" si="46"/>
        <v/>
      </c>
      <c r="AZ324" s="253"/>
    </row>
    <row r="325" spans="1:52" s="140" customFormat="1" ht="14">
      <c r="A325" s="144" t="str">
        <f t="shared" si="41"/>
        <v/>
      </c>
      <c r="B325" s="249" t="str">
        <f t="shared" si="42"/>
        <v/>
      </c>
      <c r="C325" s="250"/>
      <c r="D325" s="144">
        <v>291</v>
      </c>
      <c r="E325" s="144" t="str">
        <f t="shared" si="43"/>
        <v/>
      </c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32"/>
      <c r="AJ325" s="17"/>
      <c r="AK325" s="32"/>
      <c r="AL325" s="5"/>
      <c r="AM325" s="5"/>
      <c r="AN325" s="5"/>
      <c r="AO325" s="5"/>
      <c r="AP325" s="5"/>
      <c r="AQ325" s="296" t="str">
        <f t="shared" si="47"/>
        <v/>
      </c>
      <c r="AR325" s="142" t="str">
        <f t="shared" si="44"/>
        <v/>
      </c>
      <c r="AS325" s="7" t="str">
        <f>UPPER(IF($AI325="","",IF(COUNTIF($AS$34:$AS324,$AI325)&lt;1,$AI325,"")))</f>
        <v/>
      </c>
      <c r="AT325" s="144" t="str">
        <f t="shared" si="45"/>
        <v/>
      </c>
      <c r="AU325" s="142" t="str">
        <f t="shared" si="48"/>
        <v/>
      </c>
      <c r="AV325" s="274"/>
      <c r="AW325" s="251"/>
      <c r="AX325" s="252"/>
      <c r="AY325" s="253" t="str">
        <f t="shared" si="46"/>
        <v/>
      </c>
      <c r="AZ325" s="253"/>
    </row>
    <row r="326" spans="1:52" s="140" customFormat="1" ht="14">
      <c r="A326" s="144" t="str">
        <f t="shared" si="41"/>
        <v/>
      </c>
      <c r="B326" s="249" t="str">
        <f t="shared" si="42"/>
        <v/>
      </c>
      <c r="C326" s="250"/>
      <c r="D326" s="144">
        <v>292</v>
      </c>
      <c r="E326" s="144" t="str">
        <f t="shared" si="43"/>
        <v/>
      </c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32"/>
      <c r="AJ326" s="17"/>
      <c r="AK326" s="32"/>
      <c r="AL326" s="5"/>
      <c r="AM326" s="5"/>
      <c r="AN326" s="5"/>
      <c r="AO326" s="5"/>
      <c r="AP326" s="5"/>
      <c r="AQ326" s="296" t="str">
        <f t="shared" si="47"/>
        <v/>
      </c>
      <c r="AR326" s="142" t="str">
        <f t="shared" si="44"/>
        <v/>
      </c>
      <c r="AS326" s="7" t="str">
        <f>UPPER(IF($AI326="","",IF(COUNTIF($AS$34:$AS325,$AI326)&lt;1,$AI326,"")))</f>
        <v/>
      </c>
      <c r="AT326" s="144" t="str">
        <f t="shared" si="45"/>
        <v/>
      </c>
      <c r="AU326" s="142" t="str">
        <f t="shared" si="48"/>
        <v/>
      </c>
      <c r="AV326" s="274"/>
      <c r="AW326" s="251"/>
      <c r="AX326" s="252"/>
      <c r="AY326" s="253" t="str">
        <f t="shared" si="46"/>
        <v/>
      </c>
      <c r="AZ326" s="253"/>
    </row>
    <row r="327" spans="1:52" s="140" customFormat="1" ht="14">
      <c r="A327" s="144" t="str">
        <f t="shared" si="41"/>
        <v/>
      </c>
      <c r="B327" s="249" t="str">
        <f t="shared" si="42"/>
        <v/>
      </c>
      <c r="C327" s="250"/>
      <c r="D327" s="144">
        <v>293</v>
      </c>
      <c r="E327" s="144" t="str">
        <f t="shared" si="43"/>
        <v/>
      </c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32"/>
      <c r="AJ327" s="17"/>
      <c r="AK327" s="32"/>
      <c r="AL327" s="5"/>
      <c r="AM327" s="5"/>
      <c r="AN327" s="5"/>
      <c r="AO327" s="5"/>
      <c r="AP327" s="5"/>
      <c r="AQ327" s="296" t="str">
        <f t="shared" si="47"/>
        <v/>
      </c>
      <c r="AR327" s="142" t="str">
        <f t="shared" si="44"/>
        <v/>
      </c>
      <c r="AS327" s="7" t="str">
        <f>UPPER(IF($AI327="","",IF(COUNTIF($AS$34:$AS326,$AI327)&lt;1,$AI327,"")))</f>
        <v/>
      </c>
      <c r="AT327" s="144" t="str">
        <f t="shared" si="45"/>
        <v/>
      </c>
      <c r="AU327" s="142" t="str">
        <f t="shared" si="48"/>
        <v/>
      </c>
      <c r="AV327" s="274"/>
      <c r="AW327" s="251"/>
      <c r="AX327" s="252"/>
      <c r="AY327" s="253" t="str">
        <f t="shared" si="46"/>
        <v/>
      </c>
      <c r="AZ327" s="253"/>
    </row>
    <row r="328" spans="1:52" s="140" customFormat="1" ht="14">
      <c r="A328" s="144" t="str">
        <f t="shared" si="41"/>
        <v/>
      </c>
      <c r="B328" s="249" t="str">
        <f t="shared" si="42"/>
        <v/>
      </c>
      <c r="C328" s="250"/>
      <c r="D328" s="144">
        <v>294</v>
      </c>
      <c r="E328" s="144" t="str">
        <f t="shared" si="43"/>
        <v/>
      </c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32"/>
      <c r="AJ328" s="17"/>
      <c r="AK328" s="32"/>
      <c r="AL328" s="5"/>
      <c r="AM328" s="5"/>
      <c r="AN328" s="5"/>
      <c r="AO328" s="5"/>
      <c r="AP328" s="5"/>
      <c r="AQ328" s="296" t="str">
        <f t="shared" si="47"/>
        <v/>
      </c>
      <c r="AR328" s="142" t="str">
        <f t="shared" si="44"/>
        <v/>
      </c>
      <c r="AS328" s="7" t="str">
        <f>UPPER(IF($AI328="","",IF(COUNTIF($AS$34:$AS327,$AI328)&lt;1,$AI328,"")))</f>
        <v/>
      </c>
      <c r="AT328" s="144" t="str">
        <f t="shared" si="45"/>
        <v/>
      </c>
      <c r="AU328" s="142" t="str">
        <f t="shared" si="48"/>
        <v/>
      </c>
      <c r="AV328" s="274"/>
      <c r="AW328" s="251"/>
      <c r="AX328" s="252"/>
      <c r="AY328" s="253" t="str">
        <f t="shared" si="46"/>
        <v/>
      </c>
      <c r="AZ328" s="253"/>
    </row>
    <row r="329" spans="1:52" s="140" customFormat="1" ht="14">
      <c r="A329" s="144" t="str">
        <f t="shared" si="41"/>
        <v/>
      </c>
      <c r="B329" s="249" t="str">
        <f t="shared" si="42"/>
        <v/>
      </c>
      <c r="C329" s="250"/>
      <c r="D329" s="144">
        <v>295</v>
      </c>
      <c r="E329" s="144" t="str">
        <f t="shared" si="43"/>
        <v/>
      </c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32"/>
      <c r="AJ329" s="17"/>
      <c r="AK329" s="32"/>
      <c r="AL329" s="5"/>
      <c r="AM329" s="5"/>
      <c r="AN329" s="5"/>
      <c r="AO329" s="5"/>
      <c r="AP329" s="5"/>
      <c r="AQ329" s="296" t="str">
        <f t="shared" si="47"/>
        <v/>
      </c>
      <c r="AR329" s="142" t="str">
        <f t="shared" si="44"/>
        <v/>
      </c>
      <c r="AS329" s="7" t="str">
        <f>UPPER(IF($AI329="","",IF(COUNTIF($AS$34:$AS328,$AI329)&lt;1,$AI329,"")))</f>
        <v/>
      </c>
      <c r="AT329" s="144" t="str">
        <f t="shared" si="45"/>
        <v/>
      </c>
      <c r="AU329" s="142" t="str">
        <f t="shared" si="48"/>
        <v/>
      </c>
      <c r="AV329" s="274"/>
      <c r="AW329" s="251"/>
      <c r="AX329" s="252"/>
      <c r="AY329" s="253" t="str">
        <f t="shared" si="46"/>
        <v/>
      </c>
      <c r="AZ329" s="253"/>
    </row>
    <row r="330" spans="1:52" s="140" customFormat="1" ht="14">
      <c r="A330" s="144" t="str">
        <f t="shared" si="41"/>
        <v/>
      </c>
      <c r="B330" s="249" t="str">
        <f t="shared" si="42"/>
        <v/>
      </c>
      <c r="C330" s="250"/>
      <c r="D330" s="144">
        <v>296</v>
      </c>
      <c r="E330" s="144" t="str">
        <f t="shared" si="43"/>
        <v/>
      </c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32"/>
      <c r="AJ330" s="17"/>
      <c r="AK330" s="32"/>
      <c r="AL330" s="5"/>
      <c r="AM330" s="5"/>
      <c r="AN330" s="5"/>
      <c r="AO330" s="5"/>
      <c r="AP330" s="5"/>
      <c r="AQ330" s="296" t="str">
        <f t="shared" si="47"/>
        <v/>
      </c>
      <c r="AR330" s="142" t="str">
        <f t="shared" si="44"/>
        <v/>
      </c>
      <c r="AS330" s="7" t="str">
        <f>UPPER(IF($AI330="","",IF(COUNTIF($AS$34:$AS329,$AI330)&lt;1,$AI330,"")))</f>
        <v/>
      </c>
      <c r="AT330" s="144" t="str">
        <f t="shared" si="45"/>
        <v/>
      </c>
      <c r="AU330" s="142" t="str">
        <f t="shared" si="48"/>
        <v/>
      </c>
      <c r="AV330" s="274"/>
      <c r="AW330" s="251"/>
      <c r="AX330" s="252"/>
      <c r="AY330" s="253" t="str">
        <f t="shared" si="46"/>
        <v/>
      </c>
      <c r="AZ330" s="253"/>
    </row>
    <row r="331" spans="1:52" s="140" customFormat="1" ht="14">
      <c r="A331" s="144" t="str">
        <f t="shared" si="41"/>
        <v/>
      </c>
      <c r="B331" s="249" t="str">
        <f t="shared" si="42"/>
        <v/>
      </c>
      <c r="C331" s="250"/>
      <c r="D331" s="144">
        <v>297</v>
      </c>
      <c r="E331" s="144" t="str">
        <f t="shared" si="43"/>
        <v/>
      </c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32"/>
      <c r="AJ331" s="17"/>
      <c r="AK331" s="32"/>
      <c r="AL331" s="5"/>
      <c r="AM331" s="5"/>
      <c r="AN331" s="5"/>
      <c r="AO331" s="5"/>
      <c r="AP331" s="5"/>
      <c r="AQ331" s="296" t="str">
        <f t="shared" si="47"/>
        <v/>
      </c>
      <c r="AR331" s="142" t="str">
        <f t="shared" si="44"/>
        <v/>
      </c>
      <c r="AS331" s="7" t="str">
        <f>UPPER(IF($AI331="","",IF(COUNTIF($AS$34:$AS330,$AI331)&lt;1,$AI331,"")))</f>
        <v/>
      </c>
      <c r="AT331" s="144" t="str">
        <f t="shared" si="45"/>
        <v/>
      </c>
      <c r="AU331" s="142" t="str">
        <f t="shared" si="48"/>
        <v/>
      </c>
      <c r="AV331" s="274"/>
      <c r="AW331" s="251"/>
      <c r="AX331" s="252"/>
      <c r="AY331" s="253" t="str">
        <f t="shared" si="46"/>
        <v/>
      </c>
      <c r="AZ331" s="253"/>
    </row>
    <row r="332" spans="1:52" s="140" customFormat="1" ht="14">
      <c r="A332" s="144" t="str">
        <f t="shared" si="41"/>
        <v/>
      </c>
      <c r="B332" s="249" t="str">
        <f t="shared" si="42"/>
        <v/>
      </c>
      <c r="C332" s="250"/>
      <c r="D332" s="144">
        <v>298</v>
      </c>
      <c r="E332" s="144" t="str">
        <f t="shared" si="43"/>
        <v/>
      </c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32"/>
      <c r="AJ332" s="17"/>
      <c r="AK332" s="32"/>
      <c r="AL332" s="5"/>
      <c r="AM332" s="5"/>
      <c r="AN332" s="5"/>
      <c r="AO332" s="5"/>
      <c r="AP332" s="5"/>
      <c r="AQ332" s="296" t="str">
        <f t="shared" si="47"/>
        <v/>
      </c>
      <c r="AR332" s="142" t="str">
        <f t="shared" si="44"/>
        <v/>
      </c>
      <c r="AS332" s="7" t="str">
        <f>UPPER(IF($AI332="","",IF(COUNTIF($AS$34:$AS331,$AI332)&lt;1,$AI332,"")))</f>
        <v/>
      </c>
      <c r="AT332" s="144" t="str">
        <f t="shared" si="45"/>
        <v/>
      </c>
      <c r="AU332" s="142" t="str">
        <f t="shared" si="48"/>
        <v/>
      </c>
      <c r="AV332" s="274"/>
      <c r="AW332" s="251"/>
      <c r="AX332" s="252"/>
      <c r="AY332" s="253" t="str">
        <f t="shared" si="46"/>
        <v/>
      </c>
      <c r="AZ332" s="253"/>
    </row>
    <row r="333" spans="1:52" s="140" customFormat="1" ht="14">
      <c r="A333" s="144" t="str">
        <f t="shared" si="41"/>
        <v/>
      </c>
      <c r="B333" s="249" t="str">
        <f t="shared" si="42"/>
        <v/>
      </c>
      <c r="C333" s="250"/>
      <c r="D333" s="144">
        <v>299</v>
      </c>
      <c r="E333" s="144" t="str">
        <f t="shared" si="43"/>
        <v/>
      </c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32"/>
      <c r="AJ333" s="17"/>
      <c r="AK333" s="32"/>
      <c r="AL333" s="5"/>
      <c r="AM333" s="5"/>
      <c r="AN333" s="5"/>
      <c r="AO333" s="5"/>
      <c r="AP333" s="5"/>
      <c r="AQ333" s="296" t="str">
        <f t="shared" si="47"/>
        <v/>
      </c>
      <c r="AR333" s="142" t="str">
        <f t="shared" si="44"/>
        <v/>
      </c>
      <c r="AS333" s="7" t="str">
        <f>UPPER(IF($AI333="","",IF(COUNTIF($AS$34:$AS332,$AI333)&lt;1,$AI333,"")))</f>
        <v/>
      </c>
      <c r="AT333" s="144" t="str">
        <f t="shared" si="45"/>
        <v/>
      </c>
      <c r="AU333" s="142" t="str">
        <f t="shared" si="48"/>
        <v/>
      </c>
      <c r="AV333" s="274"/>
      <c r="AW333" s="251"/>
      <c r="AX333" s="252"/>
      <c r="AY333" s="253" t="str">
        <f t="shared" si="46"/>
        <v/>
      </c>
      <c r="AZ333" s="253"/>
    </row>
    <row r="334" spans="1:52" s="140" customFormat="1" ht="14">
      <c r="A334" s="144" t="str">
        <f t="shared" si="41"/>
        <v/>
      </c>
      <c r="B334" s="249" t="str">
        <f t="shared" si="42"/>
        <v/>
      </c>
      <c r="C334" s="250"/>
      <c r="D334" s="144">
        <v>300</v>
      </c>
      <c r="E334" s="144" t="str">
        <f t="shared" si="43"/>
        <v/>
      </c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32"/>
      <c r="AJ334" s="17"/>
      <c r="AK334" s="32"/>
      <c r="AL334" s="5"/>
      <c r="AM334" s="5"/>
      <c r="AN334" s="5"/>
      <c r="AO334" s="5"/>
      <c r="AP334" s="5"/>
      <c r="AQ334" s="296" t="str">
        <f t="shared" si="47"/>
        <v/>
      </c>
      <c r="AR334" s="142" t="str">
        <f t="shared" si="44"/>
        <v/>
      </c>
      <c r="AS334" s="7" t="str">
        <f>UPPER(IF($AI334="","",IF(COUNTIF($AS$34:$AS333,$AI334)&lt;1,$AI334,"")))</f>
        <v/>
      </c>
      <c r="AT334" s="144" t="str">
        <f t="shared" si="45"/>
        <v/>
      </c>
      <c r="AU334" s="142" t="str">
        <f t="shared" si="48"/>
        <v/>
      </c>
      <c r="AV334" s="274"/>
      <c r="AW334" s="251"/>
      <c r="AX334" s="252"/>
      <c r="AY334" s="253" t="str">
        <f t="shared" si="46"/>
        <v/>
      </c>
      <c r="AZ334" s="253"/>
    </row>
    <row r="335" spans="1:52" s="140" customFormat="1" ht="14">
      <c r="A335" s="144" t="str">
        <f t="shared" si="41"/>
        <v/>
      </c>
      <c r="B335" s="249" t="str">
        <f t="shared" si="42"/>
        <v/>
      </c>
      <c r="C335" s="250"/>
      <c r="D335" s="144">
        <v>301</v>
      </c>
      <c r="E335" s="144" t="str">
        <f t="shared" si="43"/>
        <v/>
      </c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32"/>
      <c r="AJ335" s="17"/>
      <c r="AK335" s="32"/>
      <c r="AL335" s="5"/>
      <c r="AM335" s="5"/>
      <c r="AN335" s="5"/>
      <c r="AO335" s="5"/>
      <c r="AP335" s="5"/>
      <c r="AQ335" s="296" t="str">
        <f t="shared" si="47"/>
        <v/>
      </c>
      <c r="AR335" s="142" t="str">
        <f t="shared" si="44"/>
        <v/>
      </c>
      <c r="AS335" s="7" t="str">
        <f>UPPER(IF($AI335="","",IF(COUNTIF($AS$34:$AS334,$AI335)&lt;1,$AI335,"")))</f>
        <v/>
      </c>
      <c r="AT335" s="144" t="str">
        <f t="shared" si="45"/>
        <v/>
      </c>
      <c r="AU335" s="142" t="str">
        <f t="shared" si="48"/>
        <v/>
      </c>
      <c r="AV335" s="274"/>
      <c r="AW335" s="251"/>
      <c r="AX335" s="252"/>
      <c r="AY335" s="253" t="str">
        <f t="shared" si="46"/>
        <v/>
      </c>
      <c r="AZ335" s="253"/>
    </row>
    <row r="336" spans="1:52" s="140" customFormat="1" ht="14">
      <c r="A336" s="144" t="str">
        <f t="shared" si="41"/>
        <v/>
      </c>
      <c r="B336" s="249" t="str">
        <f t="shared" si="42"/>
        <v/>
      </c>
      <c r="C336" s="250"/>
      <c r="D336" s="144">
        <v>302</v>
      </c>
      <c r="E336" s="144" t="str">
        <f t="shared" si="43"/>
        <v/>
      </c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32"/>
      <c r="AJ336" s="17"/>
      <c r="AK336" s="32"/>
      <c r="AL336" s="5"/>
      <c r="AM336" s="5"/>
      <c r="AN336" s="5"/>
      <c r="AO336" s="5"/>
      <c r="AP336" s="5"/>
      <c r="AQ336" s="296" t="str">
        <f t="shared" si="47"/>
        <v/>
      </c>
      <c r="AR336" s="142" t="str">
        <f t="shared" si="44"/>
        <v/>
      </c>
      <c r="AS336" s="7" t="str">
        <f>UPPER(IF($AI336="","",IF(COUNTIF($AS$34:$AS335,$AI336)&lt;1,$AI336,"")))</f>
        <v/>
      </c>
      <c r="AT336" s="144" t="str">
        <f t="shared" si="45"/>
        <v/>
      </c>
      <c r="AU336" s="142" t="str">
        <f t="shared" si="48"/>
        <v/>
      </c>
      <c r="AV336" s="274"/>
      <c r="AW336" s="251"/>
      <c r="AX336" s="252"/>
      <c r="AY336" s="253" t="str">
        <f t="shared" si="46"/>
        <v/>
      </c>
      <c r="AZ336" s="253"/>
    </row>
    <row r="337" spans="1:52" s="140" customFormat="1" ht="14">
      <c r="A337" s="144" t="str">
        <f t="shared" si="41"/>
        <v/>
      </c>
      <c r="B337" s="249" t="str">
        <f t="shared" si="42"/>
        <v/>
      </c>
      <c r="C337" s="250"/>
      <c r="D337" s="144">
        <v>303</v>
      </c>
      <c r="E337" s="144" t="str">
        <f t="shared" si="43"/>
        <v/>
      </c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32"/>
      <c r="AJ337" s="17"/>
      <c r="AK337" s="32"/>
      <c r="AL337" s="5"/>
      <c r="AM337" s="5"/>
      <c r="AN337" s="5"/>
      <c r="AO337" s="5"/>
      <c r="AP337" s="5"/>
      <c r="AQ337" s="296" t="str">
        <f t="shared" si="47"/>
        <v/>
      </c>
      <c r="AR337" s="142" t="str">
        <f t="shared" si="44"/>
        <v/>
      </c>
      <c r="AS337" s="7" t="str">
        <f>UPPER(IF($AI337="","",IF(COUNTIF($AS$34:$AS336,$AI337)&lt;1,$AI337,"")))</f>
        <v/>
      </c>
      <c r="AT337" s="144" t="str">
        <f t="shared" si="45"/>
        <v/>
      </c>
      <c r="AU337" s="142" t="str">
        <f t="shared" si="48"/>
        <v/>
      </c>
      <c r="AV337" s="274"/>
      <c r="AW337" s="251"/>
      <c r="AX337" s="252"/>
      <c r="AY337" s="253" t="str">
        <f t="shared" si="46"/>
        <v/>
      </c>
      <c r="AZ337" s="253"/>
    </row>
    <row r="338" spans="1:52" s="140" customFormat="1" ht="14">
      <c r="A338" s="144" t="str">
        <f t="shared" si="41"/>
        <v/>
      </c>
      <c r="B338" s="249" t="str">
        <f t="shared" si="42"/>
        <v/>
      </c>
      <c r="C338" s="250"/>
      <c r="D338" s="144">
        <v>304</v>
      </c>
      <c r="E338" s="144" t="str">
        <f t="shared" si="43"/>
        <v/>
      </c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32"/>
      <c r="AJ338" s="17"/>
      <c r="AK338" s="32"/>
      <c r="AL338" s="5"/>
      <c r="AM338" s="5"/>
      <c r="AN338" s="5"/>
      <c r="AO338" s="5"/>
      <c r="AP338" s="5"/>
      <c r="AQ338" s="296" t="str">
        <f t="shared" si="47"/>
        <v/>
      </c>
      <c r="AR338" s="142" t="str">
        <f t="shared" si="44"/>
        <v/>
      </c>
      <c r="AS338" s="7" t="str">
        <f>UPPER(IF($AI338="","",IF(COUNTIF($AS$34:$AS337,$AI338)&lt;1,$AI338,"")))</f>
        <v/>
      </c>
      <c r="AT338" s="144" t="str">
        <f t="shared" si="45"/>
        <v/>
      </c>
      <c r="AU338" s="142" t="str">
        <f t="shared" si="48"/>
        <v/>
      </c>
      <c r="AV338" s="274"/>
      <c r="AW338" s="251"/>
      <c r="AX338" s="252"/>
      <c r="AY338" s="253" t="str">
        <f t="shared" si="46"/>
        <v/>
      </c>
      <c r="AZ338" s="253"/>
    </row>
    <row r="339" spans="1:52" s="140" customFormat="1" ht="14">
      <c r="A339" s="144" t="str">
        <f t="shared" si="41"/>
        <v/>
      </c>
      <c r="B339" s="249" t="str">
        <f t="shared" si="42"/>
        <v/>
      </c>
      <c r="C339" s="250"/>
      <c r="D339" s="144">
        <v>305</v>
      </c>
      <c r="E339" s="144" t="str">
        <f t="shared" si="43"/>
        <v/>
      </c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32"/>
      <c r="AJ339" s="17"/>
      <c r="AK339" s="32"/>
      <c r="AL339" s="5"/>
      <c r="AM339" s="5"/>
      <c r="AN339" s="5"/>
      <c r="AO339" s="5"/>
      <c r="AP339" s="5"/>
      <c r="AQ339" s="296" t="str">
        <f t="shared" si="47"/>
        <v/>
      </c>
      <c r="AR339" s="142" t="str">
        <f t="shared" si="44"/>
        <v/>
      </c>
      <c r="AS339" s="7" t="str">
        <f>UPPER(IF($AI339="","",IF(COUNTIF($AS$34:$AS338,$AI339)&lt;1,$AI339,"")))</f>
        <v/>
      </c>
      <c r="AT339" s="144" t="str">
        <f t="shared" si="45"/>
        <v/>
      </c>
      <c r="AU339" s="142" t="str">
        <f t="shared" si="48"/>
        <v/>
      </c>
      <c r="AV339" s="274"/>
      <c r="AW339" s="251"/>
      <c r="AX339" s="252"/>
      <c r="AY339" s="253" t="str">
        <f t="shared" si="46"/>
        <v/>
      </c>
      <c r="AZ339" s="253"/>
    </row>
    <row r="340" spans="1:52" s="140" customFormat="1" ht="14">
      <c r="A340" s="144" t="str">
        <f t="shared" si="41"/>
        <v/>
      </c>
      <c r="B340" s="249" t="str">
        <f t="shared" si="42"/>
        <v/>
      </c>
      <c r="C340" s="250"/>
      <c r="D340" s="144">
        <v>306</v>
      </c>
      <c r="E340" s="144" t="str">
        <f t="shared" si="43"/>
        <v/>
      </c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32"/>
      <c r="AJ340" s="17"/>
      <c r="AK340" s="32"/>
      <c r="AL340" s="5"/>
      <c r="AM340" s="5"/>
      <c r="AN340" s="5"/>
      <c r="AO340" s="5"/>
      <c r="AP340" s="5"/>
      <c r="AQ340" s="296" t="str">
        <f t="shared" si="47"/>
        <v/>
      </c>
      <c r="AR340" s="142" t="str">
        <f t="shared" si="44"/>
        <v/>
      </c>
      <c r="AS340" s="7" t="str">
        <f>UPPER(IF($AI340="","",IF(COUNTIF($AS$34:$AS339,$AI340)&lt;1,$AI340,"")))</f>
        <v/>
      </c>
      <c r="AT340" s="144" t="str">
        <f t="shared" si="45"/>
        <v/>
      </c>
      <c r="AU340" s="142" t="str">
        <f t="shared" si="48"/>
        <v/>
      </c>
      <c r="AV340" s="274"/>
      <c r="AW340" s="251"/>
      <c r="AX340" s="252"/>
      <c r="AY340" s="253" t="str">
        <f t="shared" si="46"/>
        <v/>
      </c>
      <c r="AZ340" s="253"/>
    </row>
    <row r="341" spans="1:52" s="140" customFormat="1" ht="14">
      <c r="A341" s="144" t="str">
        <f t="shared" si="41"/>
        <v/>
      </c>
      <c r="B341" s="249" t="str">
        <f t="shared" si="42"/>
        <v/>
      </c>
      <c r="C341" s="250"/>
      <c r="D341" s="144">
        <v>307</v>
      </c>
      <c r="E341" s="144" t="str">
        <f t="shared" si="43"/>
        <v/>
      </c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32"/>
      <c r="AJ341" s="17"/>
      <c r="AK341" s="32"/>
      <c r="AL341" s="5"/>
      <c r="AM341" s="5"/>
      <c r="AN341" s="5"/>
      <c r="AO341" s="5"/>
      <c r="AP341" s="5"/>
      <c r="AQ341" s="296" t="str">
        <f t="shared" si="47"/>
        <v/>
      </c>
      <c r="AR341" s="142" t="str">
        <f t="shared" si="44"/>
        <v/>
      </c>
      <c r="AS341" s="7" t="str">
        <f>UPPER(IF($AI341="","",IF(COUNTIF($AS$34:$AS340,$AI341)&lt;1,$AI341,"")))</f>
        <v/>
      </c>
      <c r="AT341" s="144" t="str">
        <f t="shared" si="45"/>
        <v/>
      </c>
      <c r="AU341" s="142" t="str">
        <f t="shared" si="48"/>
        <v/>
      </c>
      <c r="AV341" s="274"/>
      <c r="AW341" s="251"/>
      <c r="AX341" s="252"/>
      <c r="AY341" s="253" t="str">
        <f t="shared" si="46"/>
        <v/>
      </c>
      <c r="AZ341" s="253"/>
    </row>
    <row r="342" spans="1:52" s="140" customFormat="1" ht="14">
      <c r="A342" s="144" t="str">
        <f t="shared" si="41"/>
        <v/>
      </c>
      <c r="B342" s="249" t="str">
        <f t="shared" si="42"/>
        <v/>
      </c>
      <c r="C342" s="250"/>
      <c r="D342" s="144">
        <v>308</v>
      </c>
      <c r="E342" s="144" t="str">
        <f t="shared" si="43"/>
        <v/>
      </c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32"/>
      <c r="AJ342" s="17"/>
      <c r="AK342" s="32"/>
      <c r="AL342" s="5"/>
      <c r="AM342" s="5"/>
      <c r="AN342" s="5"/>
      <c r="AO342" s="5"/>
      <c r="AP342" s="5"/>
      <c r="AQ342" s="296" t="str">
        <f t="shared" si="47"/>
        <v/>
      </c>
      <c r="AR342" s="142" t="str">
        <f t="shared" si="44"/>
        <v/>
      </c>
      <c r="AS342" s="7" t="str">
        <f>UPPER(IF($AI342="","",IF(COUNTIF($AS$34:$AS341,$AI342)&lt;1,$AI342,"")))</f>
        <v/>
      </c>
      <c r="AT342" s="144" t="str">
        <f t="shared" si="45"/>
        <v/>
      </c>
      <c r="AU342" s="142" t="str">
        <f t="shared" si="48"/>
        <v/>
      </c>
      <c r="AV342" s="274"/>
      <c r="AW342" s="251"/>
      <c r="AX342" s="252"/>
      <c r="AY342" s="253" t="str">
        <f t="shared" si="46"/>
        <v/>
      </c>
      <c r="AZ342" s="253"/>
    </row>
    <row r="343" spans="1:52" s="140" customFormat="1" ht="14">
      <c r="A343" s="144" t="str">
        <f t="shared" si="41"/>
        <v/>
      </c>
      <c r="B343" s="249" t="str">
        <f t="shared" si="42"/>
        <v/>
      </c>
      <c r="C343" s="250"/>
      <c r="D343" s="144">
        <v>309</v>
      </c>
      <c r="E343" s="144" t="str">
        <f t="shared" si="43"/>
        <v/>
      </c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32"/>
      <c r="AJ343" s="17"/>
      <c r="AK343" s="32"/>
      <c r="AL343" s="5"/>
      <c r="AM343" s="5"/>
      <c r="AN343" s="5"/>
      <c r="AO343" s="5"/>
      <c r="AP343" s="5"/>
      <c r="AQ343" s="296" t="str">
        <f t="shared" si="47"/>
        <v/>
      </c>
      <c r="AR343" s="142" t="str">
        <f t="shared" si="44"/>
        <v/>
      </c>
      <c r="AS343" s="7" t="str">
        <f>UPPER(IF($AI343="","",IF(COUNTIF($AS$34:$AS342,$AI343)&lt;1,$AI343,"")))</f>
        <v/>
      </c>
      <c r="AT343" s="144" t="str">
        <f t="shared" si="45"/>
        <v/>
      </c>
      <c r="AU343" s="142" t="str">
        <f t="shared" si="48"/>
        <v/>
      </c>
      <c r="AV343" s="274"/>
      <c r="AW343" s="251"/>
      <c r="AX343" s="252"/>
      <c r="AY343" s="253" t="str">
        <f t="shared" si="46"/>
        <v/>
      </c>
      <c r="AZ343" s="253"/>
    </row>
    <row r="344" spans="1:52" s="140" customFormat="1" ht="14">
      <c r="A344" s="144" t="str">
        <f t="shared" si="41"/>
        <v/>
      </c>
      <c r="B344" s="249" t="str">
        <f t="shared" si="42"/>
        <v/>
      </c>
      <c r="C344" s="250"/>
      <c r="D344" s="144">
        <v>310</v>
      </c>
      <c r="E344" s="144" t="str">
        <f t="shared" si="43"/>
        <v/>
      </c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32"/>
      <c r="AJ344" s="17"/>
      <c r="AK344" s="32"/>
      <c r="AL344" s="5"/>
      <c r="AM344" s="5"/>
      <c r="AN344" s="5"/>
      <c r="AO344" s="5"/>
      <c r="AP344" s="5"/>
      <c r="AQ344" s="296" t="str">
        <f t="shared" si="47"/>
        <v/>
      </c>
      <c r="AR344" s="142" t="str">
        <f t="shared" si="44"/>
        <v/>
      </c>
      <c r="AS344" s="7" t="str">
        <f>UPPER(IF($AI344="","",IF(COUNTIF($AS$34:$AS343,$AI344)&lt;1,$AI344,"")))</f>
        <v/>
      </c>
      <c r="AT344" s="144" t="str">
        <f t="shared" si="45"/>
        <v/>
      </c>
      <c r="AU344" s="142" t="str">
        <f t="shared" si="48"/>
        <v/>
      </c>
      <c r="AV344" s="274"/>
      <c r="AW344" s="251"/>
      <c r="AX344" s="252"/>
      <c r="AY344" s="253" t="str">
        <f t="shared" si="46"/>
        <v/>
      </c>
      <c r="AZ344" s="253"/>
    </row>
    <row r="345" spans="1:52" s="140" customFormat="1" ht="14">
      <c r="A345" s="144" t="str">
        <f t="shared" si="41"/>
        <v/>
      </c>
      <c r="B345" s="249" t="str">
        <f t="shared" si="42"/>
        <v/>
      </c>
      <c r="C345" s="250"/>
      <c r="D345" s="144">
        <v>311</v>
      </c>
      <c r="E345" s="144" t="str">
        <f t="shared" si="43"/>
        <v/>
      </c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32"/>
      <c r="AJ345" s="17"/>
      <c r="AK345" s="32"/>
      <c r="AL345" s="5"/>
      <c r="AM345" s="5"/>
      <c r="AN345" s="5"/>
      <c r="AO345" s="5"/>
      <c r="AP345" s="5"/>
      <c r="AQ345" s="296" t="str">
        <f t="shared" si="47"/>
        <v/>
      </c>
      <c r="AR345" s="142" t="str">
        <f t="shared" si="44"/>
        <v/>
      </c>
      <c r="AS345" s="7" t="str">
        <f>UPPER(IF($AI345="","",IF(COUNTIF($AS$34:$AS344,$AI345)&lt;1,$AI345,"")))</f>
        <v/>
      </c>
      <c r="AT345" s="144" t="str">
        <f t="shared" si="45"/>
        <v/>
      </c>
      <c r="AU345" s="142" t="str">
        <f t="shared" si="48"/>
        <v/>
      </c>
      <c r="AV345" s="274"/>
      <c r="AW345" s="251"/>
      <c r="AX345" s="252"/>
      <c r="AY345" s="253" t="str">
        <f t="shared" si="46"/>
        <v/>
      </c>
      <c r="AZ345" s="253"/>
    </row>
    <row r="346" spans="1:52" s="140" customFormat="1" ht="14">
      <c r="A346" s="144" t="str">
        <f t="shared" si="41"/>
        <v/>
      </c>
      <c r="B346" s="249" t="str">
        <f t="shared" si="42"/>
        <v/>
      </c>
      <c r="C346" s="250"/>
      <c r="D346" s="144">
        <v>312</v>
      </c>
      <c r="E346" s="144" t="str">
        <f t="shared" si="43"/>
        <v/>
      </c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32"/>
      <c r="AJ346" s="17"/>
      <c r="AK346" s="32"/>
      <c r="AL346" s="5"/>
      <c r="AM346" s="5"/>
      <c r="AN346" s="5"/>
      <c r="AO346" s="5"/>
      <c r="AP346" s="5"/>
      <c r="AQ346" s="296" t="str">
        <f t="shared" si="47"/>
        <v/>
      </c>
      <c r="AR346" s="142" t="str">
        <f t="shared" si="44"/>
        <v/>
      </c>
      <c r="AS346" s="7" t="str">
        <f>UPPER(IF($AI346="","",IF(COUNTIF($AS$34:$AS345,$AI346)&lt;1,$AI346,"")))</f>
        <v/>
      </c>
      <c r="AT346" s="144" t="str">
        <f t="shared" si="45"/>
        <v/>
      </c>
      <c r="AU346" s="142" t="str">
        <f t="shared" si="48"/>
        <v/>
      </c>
      <c r="AV346" s="274"/>
      <c r="AW346" s="251"/>
      <c r="AX346" s="252"/>
      <c r="AY346" s="253" t="str">
        <f t="shared" si="46"/>
        <v/>
      </c>
      <c r="AZ346" s="253"/>
    </row>
    <row r="347" spans="1:52" s="140" customFormat="1" ht="14">
      <c r="A347" s="144" t="str">
        <f t="shared" si="41"/>
        <v/>
      </c>
      <c r="B347" s="249" t="str">
        <f t="shared" si="42"/>
        <v/>
      </c>
      <c r="C347" s="250"/>
      <c r="D347" s="144">
        <v>313</v>
      </c>
      <c r="E347" s="144" t="str">
        <f t="shared" si="43"/>
        <v/>
      </c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32"/>
      <c r="AJ347" s="17"/>
      <c r="AK347" s="32"/>
      <c r="AL347" s="5"/>
      <c r="AM347" s="5"/>
      <c r="AN347" s="5"/>
      <c r="AO347" s="5"/>
      <c r="AP347" s="5"/>
      <c r="AQ347" s="296" t="str">
        <f t="shared" si="47"/>
        <v/>
      </c>
      <c r="AR347" s="142" t="str">
        <f t="shared" si="44"/>
        <v/>
      </c>
      <c r="AS347" s="7" t="str">
        <f>UPPER(IF($AI347="","",IF(COUNTIF($AS$34:$AS346,$AI347)&lt;1,$AI347,"")))</f>
        <v/>
      </c>
      <c r="AT347" s="144" t="str">
        <f t="shared" si="45"/>
        <v/>
      </c>
      <c r="AU347" s="142" t="str">
        <f t="shared" si="48"/>
        <v/>
      </c>
      <c r="AV347" s="274"/>
      <c r="AW347" s="251"/>
      <c r="AX347" s="252"/>
      <c r="AY347" s="253" t="str">
        <f t="shared" si="46"/>
        <v/>
      </c>
      <c r="AZ347" s="253"/>
    </row>
    <row r="348" spans="1:52" s="140" customFormat="1" ht="14">
      <c r="A348" s="144" t="str">
        <f t="shared" si="41"/>
        <v/>
      </c>
      <c r="B348" s="249" t="str">
        <f t="shared" si="42"/>
        <v/>
      </c>
      <c r="C348" s="250"/>
      <c r="D348" s="144">
        <v>314</v>
      </c>
      <c r="E348" s="144" t="str">
        <f t="shared" si="43"/>
        <v/>
      </c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32"/>
      <c r="AJ348" s="17"/>
      <c r="AK348" s="32"/>
      <c r="AL348" s="5"/>
      <c r="AM348" s="5"/>
      <c r="AN348" s="5"/>
      <c r="AO348" s="5"/>
      <c r="AP348" s="5"/>
      <c r="AQ348" s="296" t="str">
        <f t="shared" si="47"/>
        <v/>
      </c>
      <c r="AR348" s="142" t="str">
        <f t="shared" si="44"/>
        <v/>
      </c>
      <c r="AS348" s="7" t="str">
        <f>UPPER(IF($AI348="","",IF(COUNTIF($AS$34:$AS347,$AI348)&lt;1,$AI348,"")))</f>
        <v/>
      </c>
      <c r="AT348" s="144" t="str">
        <f t="shared" si="45"/>
        <v/>
      </c>
      <c r="AU348" s="142" t="str">
        <f t="shared" si="48"/>
        <v/>
      </c>
      <c r="AV348" s="274"/>
      <c r="AW348" s="251"/>
      <c r="AX348" s="252"/>
      <c r="AY348" s="253" t="str">
        <f t="shared" si="46"/>
        <v/>
      </c>
      <c r="AZ348" s="253"/>
    </row>
    <row r="349" spans="1:52" s="140" customFormat="1" ht="14">
      <c r="A349" s="144" t="str">
        <f t="shared" si="41"/>
        <v/>
      </c>
      <c r="B349" s="249" t="str">
        <f t="shared" si="42"/>
        <v/>
      </c>
      <c r="C349" s="250"/>
      <c r="D349" s="144">
        <v>315</v>
      </c>
      <c r="E349" s="144" t="str">
        <f t="shared" si="43"/>
        <v/>
      </c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32"/>
      <c r="AJ349" s="17"/>
      <c r="AK349" s="32"/>
      <c r="AL349" s="5"/>
      <c r="AM349" s="5"/>
      <c r="AN349" s="5"/>
      <c r="AO349" s="5"/>
      <c r="AP349" s="5"/>
      <c r="AQ349" s="296" t="str">
        <f t="shared" si="47"/>
        <v/>
      </c>
      <c r="AR349" s="142" t="str">
        <f t="shared" si="44"/>
        <v/>
      </c>
      <c r="AS349" s="7" t="str">
        <f>UPPER(IF($AI349="","",IF(COUNTIF($AS$34:$AS348,$AI349)&lt;1,$AI349,"")))</f>
        <v/>
      </c>
      <c r="AT349" s="144" t="str">
        <f t="shared" si="45"/>
        <v/>
      </c>
      <c r="AU349" s="142" t="str">
        <f t="shared" si="48"/>
        <v/>
      </c>
      <c r="AV349" s="274"/>
      <c r="AW349" s="251"/>
      <c r="AX349" s="252"/>
      <c r="AY349" s="253" t="str">
        <f t="shared" si="46"/>
        <v/>
      </c>
      <c r="AZ349" s="253"/>
    </row>
    <row r="350" spans="1:52" s="140" customFormat="1" ht="14">
      <c r="A350" s="144" t="str">
        <f t="shared" si="41"/>
        <v/>
      </c>
      <c r="B350" s="249" t="str">
        <f t="shared" si="42"/>
        <v/>
      </c>
      <c r="C350" s="250"/>
      <c r="D350" s="144">
        <v>316</v>
      </c>
      <c r="E350" s="144" t="str">
        <f t="shared" si="43"/>
        <v/>
      </c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32"/>
      <c r="AJ350" s="17"/>
      <c r="AK350" s="32"/>
      <c r="AL350" s="5"/>
      <c r="AM350" s="5"/>
      <c r="AN350" s="5"/>
      <c r="AO350" s="5"/>
      <c r="AP350" s="5"/>
      <c r="AQ350" s="296" t="str">
        <f t="shared" si="47"/>
        <v/>
      </c>
      <c r="AR350" s="142" t="str">
        <f t="shared" si="44"/>
        <v/>
      </c>
      <c r="AS350" s="7" t="str">
        <f>UPPER(IF($AI350="","",IF(COUNTIF($AS$34:$AS349,$AI350)&lt;1,$AI350,"")))</f>
        <v/>
      </c>
      <c r="AT350" s="144" t="str">
        <f t="shared" si="45"/>
        <v/>
      </c>
      <c r="AU350" s="142" t="str">
        <f t="shared" si="48"/>
        <v/>
      </c>
      <c r="AV350" s="274"/>
      <c r="AW350" s="251"/>
      <c r="AX350" s="252"/>
      <c r="AY350" s="253" t="str">
        <f t="shared" si="46"/>
        <v/>
      </c>
      <c r="AZ350" s="253"/>
    </row>
    <row r="351" spans="1:52" s="140" customFormat="1" ht="14">
      <c r="A351" s="144" t="str">
        <f t="shared" si="41"/>
        <v/>
      </c>
      <c r="B351" s="249" t="str">
        <f t="shared" si="42"/>
        <v/>
      </c>
      <c r="C351" s="250"/>
      <c r="D351" s="144">
        <v>317</v>
      </c>
      <c r="E351" s="144" t="str">
        <f t="shared" si="43"/>
        <v/>
      </c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32"/>
      <c r="AJ351" s="17"/>
      <c r="AK351" s="32"/>
      <c r="AL351" s="5"/>
      <c r="AM351" s="5"/>
      <c r="AN351" s="5"/>
      <c r="AO351" s="5"/>
      <c r="AP351" s="5"/>
      <c r="AQ351" s="296" t="str">
        <f t="shared" si="47"/>
        <v/>
      </c>
      <c r="AR351" s="142" t="str">
        <f t="shared" si="44"/>
        <v/>
      </c>
      <c r="AS351" s="7" t="str">
        <f>UPPER(IF($AI351="","",IF(COUNTIF($AS$34:$AS350,$AI351)&lt;1,$AI351,"")))</f>
        <v/>
      </c>
      <c r="AT351" s="144" t="str">
        <f t="shared" si="45"/>
        <v/>
      </c>
      <c r="AU351" s="142" t="str">
        <f t="shared" si="48"/>
        <v/>
      </c>
      <c r="AV351" s="274"/>
      <c r="AW351" s="251"/>
      <c r="AX351" s="252"/>
      <c r="AY351" s="253" t="str">
        <f t="shared" si="46"/>
        <v/>
      </c>
      <c r="AZ351" s="253"/>
    </row>
    <row r="352" spans="1:52" s="140" customFormat="1" ht="14">
      <c r="A352" s="144" t="str">
        <f t="shared" si="41"/>
        <v/>
      </c>
      <c r="B352" s="249" t="str">
        <f t="shared" si="42"/>
        <v/>
      </c>
      <c r="C352" s="250"/>
      <c r="D352" s="144">
        <v>318</v>
      </c>
      <c r="E352" s="144" t="str">
        <f t="shared" si="43"/>
        <v/>
      </c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32"/>
      <c r="AJ352" s="17"/>
      <c r="AK352" s="32"/>
      <c r="AL352" s="5"/>
      <c r="AM352" s="5"/>
      <c r="AN352" s="5"/>
      <c r="AO352" s="5"/>
      <c r="AP352" s="5"/>
      <c r="AQ352" s="296" t="str">
        <f t="shared" si="47"/>
        <v/>
      </c>
      <c r="AR352" s="142" t="str">
        <f t="shared" si="44"/>
        <v/>
      </c>
      <c r="AS352" s="7" t="str">
        <f>UPPER(IF($AI352="","",IF(COUNTIF($AS$34:$AS351,$AI352)&lt;1,$AI352,"")))</f>
        <v/>
      </c>
      <c r="AT352" s="144" t="str">
        <f t="shared" si="45"/>
        <v/>
      </c>
      <c r="AU352" s="142" t="str">
        <f t="shared" si="48"/>
        <v/>
      </c>
      <c r="AV352" s="274"/>
      <c r="AW352" s="251"/>
      <c r="AX352" s="252"/>
      <c r="AY352" s="253" t="str">
        <f t="shared" si="46"/>
        <v/>
      </c>
      <c r="AZ352" s="253"/>
    </row>
    <row r="353" spans="1:52" s="140" customFormat="1" ht="14">
      <c r="A353" s="144" t="str">
        <f t="shared" si="41"/>
        <v/>
      </c>
      <c r="B353" s="249" t="str">
        <f t="shared" si="42"/>
        <v/>
      </c>
      <c r="C353" s="250"/>
      <c r="D353" s="144">
        <v>319</v>
      </c>
      <c r="E353" s="144" t="str">
        <f t="shared" si="43"/>
        <v/>
      </c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32"/>
      <c r="AJ353" s="17"/>
      <c r="AK353" s="32"/>
      <c r="AL353" s="5"/>
      <c r="AM353" s="5"/>
      <c r="AN353" s="5"/>
      <c r="AO353" s="5"/>
      <c r="AP353" s="5"/>
      <c r="AQ353" s="296" t="str">
        <f t="shared" si="47"/>
        <v/>
      </c>
      <c r="AR353" s="142" t="str">
        <f t="shared" si="44"/>
        <v/>
      </c>
      <c r="AS353" s="7" t="str">
        <f>UPPER(IF($AI353="","",IF(COUNTIF($AS$34:$AS352,$AI353)&lt;1,$AI353,"")))</f>
        <v/>
      </c>
      <c r="AT353" s="144" t="str">
        <f t="shared" si="45"/>
        <v/>
      </c>
      <c r="AU353" s="142" t="str">
        <f t="shared" si="48"/>
        <v/>
      </c>
      <c r="AV353" s="274"/>
      <c r="AW353" s="251"/>
      <c r="AX353" s="252"/>
      <c r="AY353" s="253" t="str">
        <f t="shared" si="46"/>
        <v/>
      </c>
      <c r="AZ353" s="253"/>
    </row>
    <row r="354" spans="1:52" s="140" customFormat="1" ht="14">
      <c r="A354" s="144" t="str">
        <f t="shared" si="41"/>
        <v/>
      </c>
      <c r="B354" s="249" t="str">
        <f t="shared" si="42"/>
        <v/>
      </c>
      <c r="C354" s="250"/>
      <c r="D354" s="144">
        <v>320</v>
      </c>
      <c r="E354" s="144" t="str">
        <f t="shared" si="43"/>
        <v/>
      </c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32"/>
      <c r="AJ354" s="17"/>
      <c r="AK354" s="32"/>
      <c r="AL354" s="5"/>
      <c r="AM354" s="5"/>
      <c r="AN354" s="5"/>
      <c r="AO354" s="5"/>
      <c r="AP354" s="5"/>
      <c r="AQ354" s="296" t="str">
        <f t="shared" si="47"/>
        <v/>
      </c>
      <c r="AR354" s="142" t="str">
        <f t="shared" si="44"/>
        <v/>
      </c>
      <c r="AS354" s="7" t="str">
        <f>UPPER(IF($AI354="","",IF(COUNTIF($AS$34:$AS353,$AI354)&lt;1,$AI354,"")))</f>
        <v/>
      </c>
      <c r="AT354" s="144" t="str">
        <f t="shared" si="45"/>
        <v/>
      </c>
      <c r="AU354" s="142" t="str">
        <f t="shared" si="48"/>
        <v/>
      </c>
      <c r="AV354" s="274"/>
      <c r="AW354" s="251"/>
      <c r="AX354" s="252"/>
      <c r="AY354" s="253" t="str">
        <f t="shared" si="46"/>
        <v/>
      </c>
      <c r="AZ354" s="253"/>
    </row>
    <row r="355" spans="1:52" s="140" customFormat="1" ht="14">
      <c r="A355" s="144" t="str">
        <f t="shared" ref="A355:A418" si="49">UPPER(IF($I355="","",IF($I355&lt;$D$4,$H355&amp;"O",IF($H355="M",VLOOKUP($I355,$D$4:$F$11,2,0),IF($H355="F",VLOOKUP($I355,$D$4:$F$11,3,0))))))</f>
        <v/>
      </c>
      <c r="B355" s="249" t="str">
        <f t="shared" ref="B355:B418" si="50">IF(G355="","",IF(C355="","X",E355&amp;TEXT(C355,"000")))</f>
        <v/>
      </c>
      <c r="C355" s="250"/>
      <c r="D355" s="144">
        <v>321</v>
      </c>
      <c r="E355" s="144" t="str">
        <f t="shared" ref="E355:E418" si="51">IF(COUNTA($S355:$X355)&gt;0,$H355&amp;"O",IF(COUNTA($AA355:$AC355)&gt;0,$H355&amp;"O",IF($L355="OPEN",$H355&amp;"O",$A355)))</f>
        <v/>
      </c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32"/>
      <c r="AJ355" s="17"/>
      <c r="AK355" s="32"/>
      <c r="AL355" s="5"/>
      <c r="AM355" s="5"/>
      <c r="AN355" s="5"/>
      <c r="AO355" s="5"/>
      <c r="AP355" s="5"/>
      <c r="AQ355" s="296" t="str">
        <f t="shared" si="47"/>
        <v/>
      </c>
      <c r="AR355" s="142" t="str">
        <f t="shared" ref="AR355:AR418" si="52">IF(COUNTA(AG355:AH355)&gt;1,"只可選1項接力",IF(AS355="","",$AR$31))</f>
        <v/>
      </c>
      <c r="AS355" s="7" t="str">
        <f>UPPER(IF($AI355="","",IF(COUNTIF($AS$34:$AS354,$AI355)&lt;1,$AI355,"")))</f>
        <v/>
      </c>
      <c r="AT355" s="144" t="str">
        <f t="shared" ref="AT355:AT418" si="53">IF($AI355="","",IF(COUNTIF($AI$35:$AI$1035,$AI355)&lt;4,"每隊最少4人",IF(COUNTIF($AI$35:$AI$1035,$AI355)&gt;6,"每隊最多6人",COUNTIF($AI$35:$AI$1035,$AI355))))</f>
        <v/>
      </c>
      <c r="AU355" s="142" t="str">
        <f t="shared" si="48"/>
        <v/>
      </c>
      <c r="AV355" s="274"/>
      <c r="AW355" s="251"/>
      <c r="AX355" s="252"/>
      <c r="AY355" s="253" t="str">
        <f t="shared" ref="AY355:AY418" si="54">IF(AU355="","",IF(AX355-AU355=0,"",AX355-AU355))</f>
        <v/>
      </c>
      <c r="AZ355" s="253"/>
    </row>
    <row r="356" spans="1:52" s="140" customFormat="1" ht="14">
      <c r="A356" s="144" t="str">
        <f t="shared" si="49"/>
        <v/>
      </c>
      <c r="B356" s="249" t="str">
        <f t="shared" si="50"/>
        <v/>
      </c>
      <c r="C356" s="250"/>
      <c r="D356" s="144">
        <v>322</v>
      </c>
      <c r="E356" s="144" t="str">
        <f t="shared" si="51"/>
        <v/>
      </c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32"/>
      <c r="AJ356" s="17"/>
      <c r="AK356" s="32"/>
      <c r="AL356" s="5"/>
      <c r="AM356" s="5"/>
      <c r="AN356" s="5"/>
      <c r="AO356" s="5"/>
      <c r="AP356" s="5"/>
      <c r="AQ356" s="296" t="str">
        <f t="shared" ref="AQ356:AQ419" si="55">IF($I356="","",IF(COUNTA(M356:AF356)&gt;4,"超過項目上限",IF(COUNTA(M356:AF356)=0,"請選個人項目",IF(AL356="Y",0,IF(COUNTA(AK356)=1,COUNTA(M356:AF356)*($AQ$31+$AQ$32)+$AQ$30,IF(COUNTA(AK356)=0,COUNTA(M356:AF356)*($AQ$31+$AQ$30)," 輸入錯誤"))))))</f>
        <v/>
      </c>
      <c r="AR356" s="142" t="str">
        <f t="shared" si="52"/>
        <v/>
      </c>
      <c r="AS356" s="7" t="str">
        <f>UPPER(IF($AI356="","",IF(COUNTIF($AS$34:$AS355,$AI356)&lt;1,$AI356,"")))</f>
        <v/>
      </c>
      <c r="AT356" s="144" t="str">
        <f t="shared" si="53"/>
        <v/>
      </c>
      <c r="AU356" s="142" t="str">
        <f t="shared" si="48"/>
        <v/>
      </c>
      <c r="AV356" s="274"/>
      <c r="AW356" s="251"/>
      <c r="AX356" s="252"/>
      <c r="AY356" s="253" t="str">
        <f t="shared" si="54"/>
        <v/>
      </c>
      <c r="AZ356" s="253"/>
    </row>
    <row r="357" spans="1:52" s="140" customFormat="1" ht="14">
      <c r="A357" s="144" t="str">
        <f t="shared" si="49"/>
        <v/>
      </c>
      <c r="B357" s="249" t="str">
        <f t="shared" si="50"/>
        <v/>
      </c>
      <c r="C357" s="250"/>
      <c r="D357" s="144">
        <v>323</v>
      </c>
      <c r="E357" s="144" t="str">
        <f t="shared" si="51"/>
        <v/>
      </c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32"/>
      <c r="AJ357" s="17"/>
      <c r="AK357" s="32"/>
      <c r="AL357" s="5"/>
      <c r="AM357" s="5"/>
      <c r="AN357" s="5"/>
      <c r="AO357" s="5"/>
      <c r="AP357" s="5"/>
      <c r="AQ357" s="296" t="str">
        <f t="shared" si="55"/>
        <v/>
      </c>
      <c r="AR357" s="142" t="str">
        <f t="shared" si="52"/>
        <v/>
      </c>
      <c r="AS357" s="7" t="str">
        <f>UPPER(IF($AI357="","",IF(COUNTIF($AS$34:$AS356,$AI357)&lt;1,$AI357,"")))</f>
        <v/>
      </c>
      <c r="AT357" s="144" t="str">
        <f t="shared" si="53"/>
        <v/>
      </c>
      <c r="AU357" s="142" t="str">
        <f t="shared" ref="AU357:AU420" si="56">IF($E357="","",IF(ISTEXT(AQ357),"輸入有錯誤",IF($AJ357="",SUM($AQ357:$AR357)+$AW357,SUM($AQ357:$AR357)+$AW357+$AJ$34)))</f>
        <v/>
      </c>
      <c r="AV357" s="274"/>
      <c r="AW357" s="251"/>
      <c r="AX357" s="252"/>
      <c r="AY357" s="253" t="str">
        <f t="shared" si="54"/>
        <v/>
      </c>
      <c r="AZ357" s="253"/>
    </row>
    <row r="358" spans="1:52" s="140" customFormat="1" ht="14">
      <c r="A358" s="144" t="str">
        <f t="shared" si="49"/>
        <v/>
      </c>
      <c r="B358" s="249" t="str">
        <f t="shared" si="50"/>
        <v/>
      </c>
      <c r="C358" s="250"/>
      <c r="D358" s="144">
        <v>324</v>
      </c>
      <c r="E358" s="144" t="str">
        <f t="shared" si="51"/>
        <v/>
      </c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32"/>
      <c r="AJ358" s="17"/>
      <c r="AK358" s="32"/>
      <c r="AL358" s="5"/>
      <c r="AM358" s="5"/>
      <c r="AN358" s="5"/>
      <c r="AO358" s="5"/>
      <c r="AP358" s="5"/>
      <c r="AQ358" s="296" t="str">
        <f t="shared" si="55"/>
        <v/>
      </c>
      <c r="AR358" s="142" t="str">
        <f t="shared" si="52"/>
        <v/>
      </c>
      <c r="AS358" s="7" t="str">
        <f>UPPER(IF($AI358="","",IF(COUNTIF($AS$34:$AS357,$AI358)&lt;1,$AI358,"")))</f>
        <v/>
      </c>
      <c r="AT358" s="144" t="str">
        <f t="shared" si="53"/>
        <v/>
      </c>
      <c r="AU358" s="142" t="str">
        <f t="shared" si="56"/>
        <v/>
      </c>
      <c r="AV358" s="274"/>
      <c r="AW358" s="251"/>
      <c r="AX358" s="252"/>
      <c r="AY358" s="253" t="str">
        <f t="shared" si="54"/>
        <v/>
      </c>
      <c r="AZ358" s="253"/>
    </row>
    <row r="359" spans="1:52" s="140" customFormat="1" ht="14">
      <c r="A359" s="144" t="str">
        <f t="shared" si="49"/>
        <v/>
      </c>
      <c r="B359" s="249" t="str">
        <f t="shared" si="50"/>
        <v/>
      </c>
      <c r="C359" s="250"/>
      <c r="D359" s="144">
        <v>325</v>
      </c>
      <c r="E359" s="144" t="str">
        <f t="shared" si="51"/>
        <v/>
      </c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32"/>
      <c r="AJ359" s="17"/>
      <c r="AK359" s="32"/>
      <c r="AL359" s="5"/>
      <c r="AM359" s="5"/>
      <c r="AN359" s="5"/>
      <c r="AO359" s="5"/>
      <c r="AP359" s="5"/>
      <c r="AQ359" s="296" t="str">
        <f t="shared" si="55"/>
        <v/>
      </c>
      <c r="AR359" s="142" t="str">
        <f t="shared" si="52"/>
        <v/>
      </c>
      <c r="AS359" s="7" t="str">
        <f>UPPER(IF($AI359="","",IF(COUNTIF($AS$34:$AS358,$AI359)&lt;1,$AI359,"")))</f>
        <v/>
      </c>
      <c r="AT359" s="144" t="str">
        <f t="shared" si="53"/>
        <v/>
      </c>
      <c r="AU359" s="142" t="str">
        <f t="shared" si="56"/>
        <v/>
      </c>
      <c r="AV359" s="274"/>
      <c r="AW359" s="251"/>
      <c r="AX359" s="252"/>
      <c r="AY359" s="253" t="str">
        <f t="shared" si="54"/>
        <v/>
      </c>
      <c r="AZ359" s="253"/>
    </row>
    <row r="360" spans="1:52" s="140" customFormat="1" ht="14">
      <c r="A360" s="144" t="str">
        <f t="shared" si="49"/>
        <v/>
      </c>
      <c r="B360" s="249" t="str">
        <f t="shared" si="50"/>
        <v/>
      </c>
      <c r="C360" s="250"/>
      <c r="D360" s="144">
        <v>326</v>
      </c>
      <c r="E360" s="144" t="str">
        <f t="shared" si="51"/>
        <v/>
      </c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32"/>
      <c r="AJ360" s="17"/>
      <c r="AK360" s="32"/>
      <c r="AL360" s="5"/>
      <c r="AM360" s="5"/>
      <c r="AN360" s="5"/>
      <c r="AO360" s="5"/>
      <c r="AP360" s="5"/>
      <c r="AQ360" s="296" t="str">
        <f t="shared" si="55"/>
        <v/>
      </c>
      <c r="AR360" s="142" t="str">
        <f t="shared" si="52"/>
        <v/>
      </c>
      <c r="AS360" s="7" t="str">
        <f>UPPER(IF($AI360="","",IF(COUNTIF($AS$34:$AS359,$AI360)&lt;1,$AI360,"")))</f>
        <v/>
      </c>
      <c r="AT360" s="144" t="str">
        <f t="shared" si="53"/>
        <v/>
      </c>
      <c r="AU360" s="142" t="str">
        <f t="shared" si="56"/>
        <v/>
      </c>
      <c r="AV360" s="274"/>
      <c r="AW360" s="251"/>
      <c r="AX360" s="252"/>
      <c r="AY360" s="253" t="str">
        <f t="shared" si="54"/>
        <v/>
      </c>
      <c r="AZ360" s="253"/>
    </row>
    <row r="361" spans="1:52" s="140" customFormat="1" ht="14">
      <c r="A361" s="144" t="str">
        <f t="shared" si="49"/>
        <v/>
      </c>
      <c r="B361" s="249" t="str">
        <f t="shared" si="50"/>
        <v/>
      </c>
      <c r="C361" s="250"/>
      <c r="D361" s="144">
        <v>327</v>
      </c>
      <c r="E361" s="144" t="str">
        <f t="shared" si="51"/>
        <v/>
      </c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32"/>
      <c r="AJ361" s="17"/>
      <c r="AK361" s="32"/>
      <c r="AL361" s="5"/>
      <c r="AM361" s="5"/>
      <c r="AN361" s="5"/>
      <c r="AO361" s="5"/>
      <c r="AP361" s="5"/>
      <c r="AQ361" s="296" t="str">
        <f t="shared" si="55"/>
        <v/>
      </c>
      <c r="AR361" s="142" t="str">
        <f t="shared" si="52"/>
        <v/>
      </c>
      <c r="AS361" s="7" t="str">
        <f>UPPER(IF($AI361="","",IF(COUNTIF($AS$34:$AS360,$AI361)&lt;1,$AI361,"")))</f>
        <v/>
      </c>
      <c r="AT361" s="144" t="str">
        <f t="shared" si="53"/>
        <v/>
      </c>
      <c r="AU361" s="142" t="str">
        <f t="shared" si="56"/>
        <v/>
      </c>
      <c r="AV361" s="274"/>
      <c r="AW361" s="251"/>
      <c r="AX361" s="252"/>
      <c r="AY361" s="253" t="str">
        <f t="shared" si="54"/>
        <v/>
      </c>
      <c r="AZ361" s="253"/>
    </row>
    <row r="362" spans="1:52" s="140" customFormat="1" ht="14">
      <c r="A362" s="144" t="str">
        <f t="shared" si="49"/>
        <v/>
      </c>
      <c r="B362" s="249" t="str">
        <f t="shared" si="50"/>
        <v/>
      </c>
      <c r="C362" s="250"/>
      <c r="D362" s="144">
        <v>328</v>
      </c>
      <c r="E362" s="144" t="str">
        <f t="shared" si="51"/>
        <v/>
      </c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32"/>
      <c r="AJ362" s="17"/>
      <c r="AK362" s="32"/>
      <c r="AL362" s="5"/>
      <c r="AM362" s="5"/>
      <c r="AN362" s="5"/>
      <c r="AO362" s="5"/>
      <c r="AP362" s="5"/>
      <c r="AQ362" s="296" t="str">
        <f t="shared" si="55"/>
        <v/>
      </c>
      <c r="AR362" s="142" t="str">
        <f t="shared" si="52"/>
        <v/>
      </c>
      <c r="AS362" s="7" t="str">
        <f>UPPER(IF($AI362="","",IF(COUNTIF($AS$34:$AS361,$AI362)&lt;1,$AI362,"")))</f>
        <v/>
      </c>
      <c r="AT362" s="144" t="str">
        <f t="shared" si="53"/>
        <v/>
      </c>
      <c r="AU362" s="142" t="str">
        <f t="shared" si="56"/>
        <v/>
      </c>
      <c r="AV362" s="274"/>
      <c r="AW362" s="251"/>
      <c r="AX362" s="252"/>
      <c r="AY362" s="253" t="str">
        <f t="shared" si="54"/>
        <v/>
      </c>
      <c r="AZ362" s="253"/>
    </row>
    <row r="363" spans="1:52" s="140" customFormat="1" ht="14">
      <c r="A363" s="144" t="str">
        <f t="shared" si="49"/>
        <v/>
      </c>
      <c r="B363" s="249" t="str">
        <f t="shared" si="50"/>
        <v/>
      </c>
      <c r="C363" s="250"/>
      <c r="D363" s="144">
        <v>329</v>
      </c>
      <c r="E363" s="144" t="str">
        <f t="shared" si="51"/>
        <v/>
      </c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32"/>
      <c r="AJ363" s="17"/>
      <c r="AK363" s="32"/>
      <c r="AL363" s="5"/>
      <c r="AM363" s="5"/>
      <c r="AN363" s="5"/>
      <c r="AO363" s="5"/>
      <c r="AP363" s="5"/>
      <c r="AQ363" s="296" t="str">
        <f t="shared" si="55"/>
        <v/>
      </c>
      <c r="AR363" s="142" t="str">
        <f t="shared" si="52"/>
        <v/>
      </c>
      <c r="AS363" s="7" t="str">
        <f>UPPER(IF($AI363="","",IF(COUNTIF($AS$34:$AS362,$AI363)&lt;1,$AI363,"")))</f>
        <v/>
      </c>
      <c r="AT363" s="144" t="str">
        <f t="shared" si="53"/>
        <v/>
      </c>
      <c r="AU363" s="142" t="str">
        <f t="shared" si="56"/>
        <v/>
      </c>
      <c r="AV363" s="274"/>
      <c r="AW363" s="251"/>
      <c r="AX363" s="252"/>
      <c r="AY363" s="253" t="str">
        <f t="shared" si="54"/>
        <v/>
      </c>
      <c r="AZ363" s="253"/>
    </row>
    <row r="364" spans="1:52" s="140" customFormat="1" ht="14">
      <c r="A364" s="144" t="str">
        <f t="shared" si="49"/>
        <v/>
      </c>
      <c r="B364" s="249" t="str">
        <f t="shared" si="50"/>
        <v/>
      </c>
      <c r="C364" s="250"/>
      <c r="D364" s="144">
        <v>330</v>
      </c>
      <c r="E364" s="144" t="str">
        <f t="shared" si="51"/>
        <v/>
      </c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32"/>
      <c r="AJ364" s="17"/>
      <c r="AK364" s="32"/>
      <c r="AL364" s="5"/>
      <c r="AM364" s="5"/>
      <c r="AN364" s="5"/>
      <c r="AO364" s="5"/>
      <c r="AP364" s="5"/>
      <c r="AQ364" s="296" t="str">
        <f t="shared" si="55"/>
        <v/>
      </c>
      <c r="AR364" s="142" t="str">
        <f t="shared" si="52"/>
        <v/>
      </c>
      <c r="AS364" s="7" t="str">
        <f>UPPER(IF($AI364="","",IF(COUNTIF($AS$34:$AS363,$AI364)&lt;1,$AI364,"")))</f>
        <v/>
      </c>
      <c r="AT364" s="144" t="str">
        <f t="shared" si="53"/>
        <v/>
      </c>
      <c r="AU364" s="142" t="str">
        <f t="shared" si="56"/>
        <v/>
      </c>
      <c r="AV364" s="274"/>
      <c r="AW364" s="251"/>
      <c r="AX364" s="252"/>
      <c r="AY364" s="253" t="str">
        <f t="shared" si="54"/>
        <v/>
      </c>
      <c r="AZ364" s="253"/>
    </row>
    <row r="365" spans="1:52" s="140" customFormat="1" ht="14">
      <c r="A365" s="144" t="str">
        <f t="shared" si="49"/>
        <v/>
      </c>
      <c r="B365" s="249" t="str">
        <f t="shared" si="50"/>
        <v/>
      </c>
      <c r="C365" s="250"/>
      <c r="D365" s="144">
        <v>331</v>
      </c>
      <c r="E365" s="144" t="str">
        <f t="shared" si="51"/>
        <v/>
      </c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32"/>
      <c r="AJ365" s="17"/>
      <c r="AK365" s="32"/>
      <c r="AL365" s="5"/>
      <c r="AM365" s="5"/>
      <c r="AN365" s="5"/>
      <c r="AO365" s="5"/>
      <c r="AP365" s="5"/>
      <c r="AQ365" s="296" t="str">
        <f t="shared" si="55"/>
        <v/>
      </c>
      <c r="AR365" s="142" t="str">
        <f t="shared" si="52"/>
        <v/>
      </c>
      <c r="AS365" s="7" t="str">
        <f>UPPER(IF($AI365="","",IF(COUNTIF($AS$34:$AS364,$AI365)&lt;1,$AI365,"")))</f>
        <v/>
      </c>
      <c r="AT365" s="144" t="str">
        <f t="shared" si="53"/>
        <v/>
      </c>
      <c r="AU365" s="142" t="str">
        <f t="shared" si="56"/>
        <v/>
      </c>
      <c r="AV365" s="274"/>
      <c r="AW365" s="251"/>
      <c r="AX365" s="252"/>
      <c r="AY365" s="253" t="str">
        <f t="shared" si="54"/>
        <v/>
      </c>
      <c r="AZ365" s="253"/>
    </row>
    <row r="366" spans="1:52" s="140" customFormat="1" ht="14">
      <c r="A366" s="144" t="str">
        <f t="shared" si="49"/>
        <v/>
      </c>
      <c r="B366" s="249" t="str">
        <f t="shared" si="50"/>
        <v/>
      </c>
      <c r="C366" s="250"/>
      <c r="D366" s="144">
        <v>332</v>
      </c>
      <c r="E366" s="144" t="str">
        <f t="shared" si="51"/>
        <v/>
      </c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32"/>
      <c r="AJ366" s="17"/>
      <c r="AK366" s="32"/>
      <c r="AL366" s="5"/>
      <c r="AM366" s="5"/>
      <c r="AN366" s="5"/>
      <c r="AO366" s="5"/>
      <c r="AP366" s="5"/>
      <c r="AQ366" s="296" t="str">
        <f t="shared" si="55"/>
        <v/>
      </c>
      <c r="AR366" s="142" t="str">
        <f t="shared" si="52"/>
        <v/>
      </c>
      <c r="AS366" s="7" t="str">
        <f>UPPER(IF($AI366="","",IF(COUNTIF($AS$34:$AS365,$AI366)&lt;1,$AI366,"")))</f>
        <v/>
      </c>
      <c r="AT366" s="144" t="str">
        <f t="shared" si="53"/>
        <v/>
      </c>
      <c r="AU366" s="142" t="str">
        <f t="shared" si="56"/>
        <v/>
      </c>
      <c r="AV366" s="274"/>
      <c r="AW366" s="251"/>
      <c r="AX366" s="252"/>
      <c r="AY366" s="253" t="str">
        <f t="shared" si="54"/>
        <v/>
      </c>
      <c r="AZ366" s="253"/>
    </row>
    <row r="367" spans="1:52" s="140" customFormat="1" ht="14">
      <c r="A367" s="144" t="str">
        <f t="shared" si="49"/>
        <v/>
      </c>
      <c r="B367" s="249" t="str">
        <f t="shared" si="50"/>
        <v/>
      </c>
      <c r="C367" s="250"/>
      <c r="D367" s="144">
        <v>333</v>
      </c>
      <c r="E367" s="144" t="str">
        <f t="shared" si="51"/>
        <v/>
      </c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32"/>
      <c r="AJ367" s="17"/>
      <c r="AK367" s="32"/>
      <c r="AL367" s="5"/>
      <c r="AM367" s="5"/>
      <c r="AN367" s="5"/>
      <c r="AO367" s="5"/>
      <c r="AP367" s="5"/>
      <c r="AQ367" s="296" t="str">
        <f t="shared" si="55"/>
        <v/>
      </c>
      <c r="AR367" s="142" t="str">
        <f t="shared" si="52"/>
        <v/>
      </c>
      <c r="AS367" s="7" t="str">
        <f>UPPER(IF($AI367="","",IF(COUNTIF($AS$34:$AS366,$AI367)&lt;1,$AI367,"")))</f>
        <v/>
      </c>
      <c r="AT367" s="144" t="str">
        <f t="shared" si="53"/>
        <v/>
      </c>
      <c r="AU367" s="142" t="str">
        <f t="shared" si="56"/>
        <v/>
      </c>
      <c r="AV367" s="274"/>
      <c r="AW367" s="251"/>
      <c r="AX367" s="252"/>
      <c r="AY367" s="253" t="str">
        <f t="shared" si="54"/>
        <v/>
      </c>
      <c r="AZ367" s="253"/>
    </row>
    <row r="368" spans="1:52" s="140" customFormat="1" ht="14">
      <c r="A368" s="144" t="str">
        <f t="shared" si="49"/>
        <v/>
      </c>
      <c r="B368" s="249" t="str">
        <f t="shared" si="50"/>
        <v/>
      </c>
      <c r="C368" s="250"/>
      <c r="D368" s="144">
        <v>334</v>
      </c>
      <c r="E368" s="144" t="str">
        <f t="shared" si="51"/>
        <v/>
      </c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32"/>
      <c r="AJ368" s="17"/>
      <c r="AK368" s="32"/>
      <c r="AL368" s="5"/>
      <c r="AM368" s="5"/>
      <c r="AN368" s="5"/>
      <c r="AO368" s="5"/>
      <c r="AP368" s="5"/>
      <c r="AQ368" s="296" t="str">
        <f t="shared" si="55"/>
        <v/>
      </c>
      <c r="AR368" s="142" t="str">
        <f t="shared" si="52"/>
        <v/>
      </c>
      <c r="AS368" s="7" t="str">
        <f>UPPER(IF($AI368="","",IF(COUNTIF($AS$34:$AS367,$AI368)&lt;1,$AI368,"")))</f>
        <v/>
      </c>
      <c r="AT368" s="144" t="str">
        <f t="shared" si="53"/>
        <v/>
      </c>
      <c r="AU368" s="142" t="str">
        <f t="shared" si="56"/>
        <v/>
      </c>
      <c r="AV368" s="274"/>
      <c r="AW368" s="251"/>
      <c r="AX368" s="252"/>
      <c r="AY368" s="253" t="str">
        <f t="shared" si="54"/>
        <v/>
      </c>
      <c r="AZ368" s="253"/>
    </row>
    <row r="369" spans="1:52" s="140" customFormat="1" ht="14">
      <c r="A369" s="144" t="str">
        <f t="shared" si="49"/>
        <v/>
      </c>
      <c r="B369" s="249" t="str">
        <f t="shared" si="50"/>
        <v/>
      </c>
      <c r="C369" s="250"/>
      <c r="D369" s="144">
        <v>335</v>
      </c>
      <c r="E369" s="144" t="str">
        <f t="shared" si="51"/>
        <v/>
      </c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32"/>
      <c r="AJ369" s="17"/>
      <c r="AK369" s="32"/>
      <c r="AL369" s="5"/>
      <c r="AM369" s="5"/>
      <c r="AN369" s="5"/>
      <c r="AO369" s="5"/>
      <c r="AP369" s="5"/>
      <c r="AQ369" s="296" t="str">
        <f t="shared" si="55"/>
        <v/>
      </c>
      <c r="AR369" s="142" t="str">
        <f t="shared" si="52"/>
        <v/>
      </c>
      <c r="AS369" s="7" t="str">
        <f>UPPER(IF($AI369="","",IF(COUNTIF($AS$34:$AS368,$AI369)&lt;1,$AI369,"")))</f>
        <v/>
      </c>
      <c r="AT369" s="144" t="str">
        <f t="shared" si="53"/>
        <v/>
      </c>
      <c r="AU369" s="142" t="str">
        <f t="shared" si="56"/>
        <v/>
      </c>
      <c r="AV369" s="274"/>
      <c r="AW369" s="251"/>
      <c r="AX369" s="252"/>
      <c r="AY369" s="253" t="str">
        <f t="shared" si="54"/>
        <v/>
      </c>
      <c r="AZ369" s="253"/>
    </row>
    <row r="370" spans="1:52" s="140" customFormat="1" ht="14">
      <c r="A370" s="144" t="str">
        <f t="shared" si="49"/>
        <v/>
      </c>
      <c r="B370" s="249" t="str">
        <f t="shared" si="50"/>
        <v/>
      </c>
      <c r="C370" s="250"/>
      <c r="D370" s="144">
        <v>336</v>
      </c>
      <c r="E370" s="144" t="str">
        <f t="shared" si="51"/>
        <v/>
      </c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32"/>
      <c r="AJ370" s="17"/>
      <c r="AK370" s="32"/>
      <c r="AL370" s="5"/>
      <c r="AM370" s="5"/>
      <c r="AN370" s="5"/>
      <c r="AO370" s="5"/>
      <c r="AP370" s="5"/>
      <c r="AQ370" s="296" t="str">
        <f t="shared" si="55"/>
        <v/>
      </c>
      <c r="AR370" s="142" t="str">
        <f t="shared" si="52"/>
        <v/>
      </c>
      <c r="AS370" s="7" t="str">
        <f>UPPER(IF($AI370="","",IF(COUNTIF($AS$34:$AS369,$AI370)&lt;1,$AI370,"")))</f>
        <v/>
      </c>
      <c r="AT370" s="144" t="str">
        <f t="shared" si="53"/>
        <v/>
      </c>
      <c r="AU370" s="142" t="str">
        <f t="shared" si="56"/>
        <v/>
      </c>
      <c r="AV370" s="274"/>
      <c r="AW370" s="251"/>
      <c r="AX370" s="252"/>
      <c r="AY370" s="253" t="str">
        <f t="shared" si="54"/>
        <v/>
      </c>
      <c r="AZ370" s="253"/>
    </row>
    <row r="371" spans="1:52" s="140" customFormat="1" ht="14">
      <c r="A371" s="144" t="str">
        <f t="shared" si="49"/>
        <v/>
      </c>
      <c r="B371" s="249" t="str">
        <f t="shared" si="50"/>
        <v/>
      </c>
      <c r="C371" s="250"/>
      <c r="D371" s="144">
        <v>337</v>
      </c>
      <c r="E371" s="144" t="str">
        <f t="shared" si="51"/>
        <v/>
      </c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32"/>
      <c r="AJ371" s="17"/>
      <c r="AK371" s="32"/>
      <c r="AL371" s="5"/>
      <c r="AM371" s="5"/>
      <c r="AN371" s="5"/>
      <c r="AO371" s="5"/>
      <c r="AP371" s="5"/>
      <c r="AQ371" s="296" t="str">
        <f t="shared" si="55"/>
        <v/>
      </c>
      <c r="AR371" s="142" t="str">
        <f t="shared" si="52"/>
        <v/>
      </c>
      <c r="AS371" s="7" t="str">
        <f>UPPER(IF($AI371="","",IF(COUNTIF($AS$34:$AS370,$AI371)&lt;1,$AI371,"")))</f>
        <v/>
      </c>
      <c r="AT371" s="144" t="str">
        <f t="shared" si="53"/>
        <v/>
      </c>
      <c r="AU371" s="142" t="str">
        <f t="shared" si="56"/>
        <v/>
      </c>
      <c r="AV371" s="274"/>
      <c r="AW371" s="251"/>
      <c r="AX371" s="252"/>
      <c r="AY371" s="253" t="str">
        <f t="shared" si="54"/>
        <v/>
      </c>
      <c r="AZ371" s="253"/>
    </row>
    <row r="372" spans="1:52" s="140" customFormat="1" ht="14">
      <c r="A372" s="144" t="str">
        <f t="shared" si="49"/>
        <v/>
      </c>
      <c r="B372" s="249" t="str">
        <f t="shared" si="50"/>
        <v/>
      </c>
      <c r="C372" s="250"/>
      <c r="D372" s="144">
        <v>338</v>
      </c>
      <c r="E372" s="144" t="str">
        <f t="shared" si="51"/>
        <v/>
      </c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32"/>
      <c r="AJ372" s="17"/>
      <c r="AK372" s="32"/>
      <c r="AL372" s="5"/>
      <c r="AM372" s="5"/>
      <c r="AN372" s="5"/>
      <c r="AO372" s="5"/>
      <c r="AP372" s="5"/>
      <c r="AQ372" s="296" t="str">
        <f t="shared" si="55"/>
        <v/>
      </c>
      <c r="AR372" s="142" t="str">
        <f t="shared" si="52"/>
        <v/>
      </c>
      <c r="AS372" s="7" t="str">
        <f>UPPER(IF($AI372="","",IF(COUNTIF($AS$34:$AS371,$AI372)&lt;1,$AI372,"")))</f>
        <v/>
      </c>
      <c r="AT372" s="144" t="str">
        <f t="shared" si="53"/>
        <v/>
      </c>
      <c r="AU372" s="142" t="str">
        <f t="shared" si="56"/>
        <v/>
      </c>
      <c r="AV372" s="274"/>
      <c r="AW372" s="251"/>
      <c r="AX372" s="252"/>
      <c r="AY372" s="253" t="str">
        <f t="shared" si="54"/>
        <v/>
      </c>
      <c r="AZ372" s="253"/>
    </row>
    <row r="373" spans="1:52" s="140" customFormat="1" ht="14">
      <c r="A373" s="144" t="str">
        <f t="shared" si="49"/>
        <v/>
      </c>
      <c r="B373" s="249" t="str">
        <f t="shared" si="50"/>
        <v/>
      </c>
      <c r="C373" s="250"/>
      <c r="D373" s="144">
        <v>339</v>
      </c>
      <c r="E373" s="144" t="str">
        <f t="shared" si="51"/>
        <v/>
      </c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32"/>
      <c r="AJ373" s="17"/>
      <c r="AK373" s="32"/>
      <c r="AL373" s="5"/>
      <c r="AM373" s="5"/>
      <c r="AN373" s="5"/>
      <c r="AO373" s="5"/>
      <c r="AP373" s="5"/>
      <c r="AQ373" s="296" t="str">
        <f t="shared" si="55"/>
        <v/>
      </c>
      <c r="AR373" s="142" t="str">
        <f t="shared" si="52"/>
        <v/>
      </c>
      <c r="AS373" s="7" t="str">
        <f>UPPER(IF($AI373="","",IF(COUNTIF($AS$34:$AS372,$AI373)&lt;1,$AI373,"")))</f>
        <v/>
      </c>
      <c r="AT373" s="144" t="str">
        <f t="shared" si="53"/>
        <v/>
      </c>
      <c r="AU373" s="142" t="str">
        <f t="shared" si="56"/>
        <v/>
      </c>
      <c r="AV373" s="274"/>
      <c r="AW373" s="251"/>
      <c r="AX373" s="252"/>
      <c r="AY373" s="253" t="str">
        <f t="shared" si="54"/>
        <v/>
      </c>
      <c r="AZ373" s="253"/>
    </row>
    <row r="374" spans="1:52" s="140" customFormat="1" ht="14">
      <c r="A374" s="144" t="str">
        <f t="shared" si="49"/>
        <v/>
      </c>
      <c r="B374" s="249" t="str">
        <f t="shared" si="50"/>
        <v/>
      </c>
      <c r="C374" s="250"/>
      <c r="D374" s="144">
        <v>340</v>
      </c>
      <c r="E374" s="144" t="str">
        <f t="shared" si="51"/>
        <v/>
      </c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32"/>
      <c r="AJ374" s="17"/>
      <c r="AK374" s="32"/>
      <c r="AL374" s="5"/>
      <c r="AM374" s="5"/>
      <c r="AN374" s="5"/>
      <c r="AO374" s="5"/>
      <c r="AP374" s="5"/>
      <c r="AQ374" s="296" t="str">
        <f t="shared" si="55"/>
        <v/>
      </c>
      <c r="AR374" s="142" t="str">
        <f t="shared" si="52"/>
        <v/>
      </c>
      <c r="AS374" s="7" t="str">
        <f>UPPER(IF($AI374="","",IF(COUNTIF($AS$34:$AS373,$AI374)&lt;1,$AI374,"")))</f>
        <v/>
      </c>
      <c r="AT374" s="144" t="str">
        <f t="shared" si="53"/>
        <v/>
      </c>
      <c r="AU374" s="142" t="str">
        <f t="shared" si="56"/>
        <v/>
      </c>
      <c r="AV374" s="274"/>
      <c r="AW374" s="251"/>
      <c r="AX374" s="252"/>
      <c r="AY374" s="253" t="str">
        <f t="shared" si="54"/>
        <v/>
      </c>
      <c r="AZ374" s="253"/>
    </row>
    <row r="375" spans="1:52" s="140" customFormat="1" ht="14">
      <c r="A375" s="144" t="str">
        <f t="shared" si="49"/>
        <v/>
      </c>
      <c r="B375" s="249" t="str">
        <f t="shared" si="50"/>
        <v/>
      </c>
      <c r="C375" s="250"/>
      <c r="D375" s="144">
        <v>341</v>
      </c>
      <c r="E375" s="144" t="str">
        <f t="shared" si="51"/>
        <v/>
      </c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32"/>
      <c r="AJ375" s="17"/>
      <c r="AK375" s="32"/>
      <c r="AL375" s="5"/>
      <c r="AM375" s="5"/>
      <c r="AN375" s="5"/>
      <c r="AO375" s="5"/>
      <c r="AP375" s="5"/>
      <c r="AQ375" s="296" t="str">
        <f t="shared" si="55"/>
        <v/>
      </c>
      <c r="AR375" s="142" t="str">
        <f t="shared" si="52"/>
        <v/>
      </c>
      <c r="AS375" s="7" t="str">
        <f>UPPER(IF($AI375="","",IF(COUNTIF($AS$34:$AS374,$AI375)&lt;1,$AI375,"")))</f>
        <v/>
      </c>
      <c r="AT375" s="144" t="str">
        <f t="shared" si="53"/>
        <v/>
      </c>
      <c r="AU375" s="142" t="str">
        <f t="shared" si="56"/>
        <v/>
      </c>
      <c r="AV375" s="274"/>
      <c r="AW375" s="251"/>
      <c r="AX375" s="252"/>
      <c r="AY375" s="253" t="str">
        <f t="shared" si="54"/>
        <v/>
      </c>
      <c r="AZ375" s="253"/>
    </row>
    <row r="376" spans="1:52" s="140" customFormat="1" ht="14">
      <c r="A376" s="144" t="str">
        <f t="shared" si="49"/>
        <v/>
      </c>
      <c r="B376" s="249" t="str">
        <f t="shared" si="50"/>
        <v/>
      </c>
      <c r="C376" s="250"/>
      <c r="D376" s="144">
        <v>342</v>
      </c>
      <c r="E376" s="144" t="str">
        <f t="shared" si="51"/>
        <v/>
      </c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32"/>
      <c r="AJ376" s="17"/>
      <c r="AK376" s="32"/>
      <c r="AL376" s="5"/>
      <c r="AM376" s="5"/>
      <c r="AN376" s="5"/>
      <c r="AO376" s="5"/>
      <c r="AP376" s="5"/>
      <c r="AQ376" s="296" t="str">
        <f t="shared" si="55"/>
        <v/>
      </c>
      <c r="AR376" s="142" t="str">
        <f t="shared" si="52"/>
        <v/>
      </c>
      <c r="AS376" s="7" t="str">
        <f>UPPER(IF($AI376="","",IF(COUNTIF($AS$34:$AS375,$AI376)&lt;1,$AI376,"")))</f>
        <v/>
      </c>
      <c r="AT376" s="144" t="str">
        <f t="shared" si="53"/>
        <v/>
      </c>
      <c r="AU376" s="142" t="str">
        <f t="shared" si="56"/>
        <v/>
      </c>
      <c r="AV376" s="274"/>
      <c r="AW376" s="251"/>
      <c r="AX376" s="252"/>
      <c r="AY376" s="253" t="str">
        <f t="shared" si="54"/>
        <v/>
      </c>
      <c r="AZ376" s="253"/>
    </row>
    <row r="377" spans="1:52" s="140" customFormat="1" ht="14">
      <c r="A377" s="144" t="str">
        <f t="shared" si="49"/>
        <v/>
      </c>
      <c r="B377" s="249" t="str">
        <f t="shared" si="50"/>
        <v/>
      </c>
      <c r="C377" s="250"/>
      <c r="D377" s="144">
        <v>343</v>
      </c>
      <c r="E377" s="144" t="str">
        <f t="shared" si="51"/>
        <v/>
      </c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32"/>
      <c r="AJ377" s="17"/>
      <c r="AK377" s="32"/>
      <c r="AL377" s="5"/>
      <c r="AM377" s="5"/>
      <c r="AN377" s="5"/>
      <c r="AO377" s="5"/>
      <c r="AP377" s="5"/>
      <c r="AQ377" s="296" t="str">
        <f t="shared" si="55"/>
        <v/>
      </c>
      <c r="AR377" s="142" t="str">
        <f t="shared" si="52"/>
        <v/>
      </c>
      <c r="AS377" s="7" t="str">
        <f>UPPER(IF($AI377="","",IF(COUNTIF($AS$34:$AS376,$AI377)&lt;1,$AI377,"")))</f>
        <v/>
      </c>
      <c r="AT377" s="144" t="str">
        <f t="shared" si="53"/>
        <v/>
      </c>
      <c r="AU377" s="142" t="str">
        <f t="shared" si="56"/>
        <v/>
      </c>
      <c r="AV377" s="274"/>
      <c r="AW377" s="251"/>
      <c r="AX377" s="252"/>
      <c r="AY377" s="253" t="str">
        <f t="shared" si="54"/>
        <v/>
      </c>
      <c r="AZ377" s="253"/>
    </row>
    <row r="378" spans="1:52" s="140" customFormat="1" ht="14">
      <c r="A378" s="144" t="str">
        <f t="shared" si="49"/>
        <v/>
      </c>
      <c r="B378" s="249" t="str">
        <f t="shared" si="50"/>
        <v/>
      </c>
      <c r="C378" s="250"/>
      <c r="D378" s="144">
        <v>344</v>
      </c>
      <c r="E378" s="144" t="str">
        <f t="shared" si="51"/>
        <v/>
      </c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32"/>
      <c r="AJ378" s="17"/>
      <c r="AK378" s="32"/>
      <c r="AL378" s="5"/>
      <c r="AM378" s="5"/>
      <c r="AN378" s="5"/>
      <c r="AO378" s="5"/>
      <c r="AP378" s="5"/>
      <c r="AQ378" s="296" t="str">
        <f t="shared" si="55"/>
        <v/>
      </c>
      <c r="AR378" s="142" t="str">
        <f t="shared" si="52"/>
        <v/>
      </c>
      <c r="AS378" s="7" t="str">
        <f>UPPER(IF($AI378="","",IF(COUNTIF($AS$34:$AS377,$AI378)&lt;1,$AI378,"")))</f>
        <v/>
      </c>
      <c r="AT378" s="144" t="str">
        <f t="shared" si="53"/>
        <v/>
      </c>
      <c r="AU378" s="142" t="str">
        <f t="shared" si="56"/>
        <v/>
      </c>
      <c r="AV378" s="274"/>
      <c r="AW378" s="251"/>
      <c r="AX378" s="252"/>
      <c r="AY378" s="253" t="str">
        <f t="shared" si="54"/>
        <v/>
      </c>
      <c r="AZ378" s="253"/>
    </row>
    <row r="379" spans="1:52" s="140" customFormat="1" ht="14">
      <c r="A379" s="144" t="str">
        <f t="shared" si="49"/>
        <v/>
      </c>
      <c r="B379" s="249" t="str">
        <f t="shared" si="50"/>
        <v/>
      </c>
      <c r="C379" s="250"/>
      <c r="D379" s="144">
        <v>345</v>
      </c>
      <c r="E379" s="144" t="str">
        <f t="shared" si="51"/>
        <v/>
      </c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32"/>
      <c r="AJ379" s="17"/>
      <c r="AK379" s="32"/>
      <c r="AL379" s="5"/>
      <c r="AM379" s="5"/>
      <c r="AN379" s="5"/>
      <c r="AO379" s="5"/>
      <c r="AP379" s="5"/>
      <c r="AQ379" s="296" t="str">
        <f t="shared" si="55"/>
        <v/>
      </c>
      <c r="AR379" s="142" t="str">
        <f t="shared" si="52"/>
        <v/>
      </c>
      <c r="AS379" s="7" t="str">
        <f>UPPER(IF($AI379="","",IF(COUNTIF($AS$34:$AS378,$AI379)&lt;1,$AI379,"")))</f>
        <v/>
      </c>
      <c r="AT379" s="144" t="str">
        <f t="shared" si="53"/>
        <v/>
      </c>
      <c r="AU379" s="142" t="str">
        <f t="shared" si="56"/>
        <v/>
      </c>
      <c r="AV379" s="274"/>
      <c r="AW379" s="251"/>
      <c r="AX379" s="252"/>
      <c r="AY379" s="253" t="str">
        <f t="shared" si="54"/>
        <v/>
      </c>
      <c r="AZ379" s="253"/>
    </row>
    <row r="380" spans="1:52" s="140" customFormat="1" ht="14">
      <c r="A380" s="144" t="str">
        <f t="shared" si="49"/>
        <v/>
      </c>
      <c r="B380" s="249" t="str">
        <f t="shared" si="50"/>
        <v/>
      </c>
      <c r="C380" s="250"/>
      <c r="D380" s="144">
        <v>346</v>
      </c>
      <c r="E380" s="144" t="str">
        <f t="shared" si="51"/>
        <v/>
      </c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32"/>
      <c r="AJ380" s="17"/>
      <c r="AK380" s="32"/>
      <c r="AL380" s="5"/>
      <c r="AM380" s="5"/>
      <c r="AN380" s="5"/>
      <c r="AO380" s="5"/>
      <c r="AP380" s="5"/>
      <c r="AQ380" s="296" t="str">
        <f t="shared" si="55"/>
        <v/>
      </c>
      <c r="AR380" s="142" t="str">
        <f t="shared" si="52"/>
        <v/>
      </c>
      <c r="AS380" s="7" t="str">
        <f>UPPER(IF($AI380="","",IF(COUNTIF($AS$34:$AS379,$AI380)&lt;1,$AI380,"")))</f>
        <v/>
      </c>
      <c r="AT380" s="144" t="str">
        <f t="shared" si="53"/>
        <v/>
      </c>
      <c r="AU380" s="142" t="str">
        <f t="shared" si="56"/>
        <v/>
      </c>
      <c r="AV380" s="274"/>
      <c r="AW380" s="251"/>
      <c r="AX380" s="252"/>
      <c r="AY380" s="253" t="str">
        <f t="shared" si="54"/>
        <v/>
      </c>
      <c r="AZ380" s="253"/>
    </row>
    <row r="381" spans="1:52" s="140" customFormat="1" ht="14">
      <c r="A381" s="144" t="str">
        <f t="shared" si="49"/>
        <v/>
      </c>
      <c r="B381" s="249" t="str">
        <f t="shared" si="50"/>
        <v/>
      </c>
      <c r="C381" s="250"/>
      <c r="D381" s="144">
        <v>347</v>
      </c>
      <c r="E381" s="144" t="str">
        <f t="shared" si="51"/>
        <v/>
      </c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32"/>
      <c r="AJ381" s="17"/>
      <c r="AK381" s="32"/>
      <c r="AL381" s="5"/>
      <c r="AM381" s="5"/>
      <c r="AN381" s="5"/>
      <c r="AO381" s="5"/>
      <c r="AP381" s="5"/>
      <c r="AQ381" s="296" t="str">
        <f t="shared" si="55"/>
        <v/>
      </c>
      <c r="AR381" s="142" t="str">
        <f t="shared" si="52"/>
        <v/>
      </c>
      <c r="AS381" s="7" t="str">
        <f>UPPER(IF($AI381="","",IF(COUNTIF($AS$34:$AS380,$AI381)&lt;1,$AI381,"")))</f>
        <v/>
      </c>
      <c r="AT381" s="144" t="str">
        <f t="shared" si="53"/>
        <v/>
      </c>
      <c r="AU381" s="142" t="str">
        <f t="shared" si="56"/>
        <v/>
      </c>
      <c r="AV381" s="274"/>
      <c r="AW381" s="251"/>
      <c r="AX381" s="252"/>
      <c r="AY381" s="253" t="str">
        <f t="shared" si="54"/>
        <v/>
      </c>
      <c r="AZ381" s="253"/>
    </row>
    <row r="382" spans="1:52" s="140" customFormat="1" ht="14">
      <c r="A382" s="144" t="str">
        <f t="shared" si="49"/>
        <v/>
      </c>
      <c r="B382" s="249" t="str">
        <f t="shared" si="50"/>
        <v/>
      </c>
      <c r="C382" s="250"/>
      <c r="D382" s="144">
        <v>348</v>
      </c>
      <c r="E382" s="144" t="str">
        <f t="shared" si="51"/>
        <v/>
      </c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32"/>
      <c r="AJ382" s="17"/>
      <c r="AK382" s="32"/>
      <c r="AL382" s="5"/>
      <c r="AM382" s="5"/>
      <c r="AN382" s="5"/>
      <c r="AO382" s="5"/>
      <c r="AP382" s="5"/>
      <c r="AQ382" s="296" t="str">
        <f t="shared" si="55"/>
        <v/>
      </c>
      <c r="AR382" s="142" t="str">
        <f t="shared" si="52"/>
        <v/>
      </c>
      <c r="AS382" s="7" t="str">
        <f>UPPER(IF($AI382="","",IF(COUNTIF($AS$34:$AS381,$AI382)&lt;1,$AI382,"")))</f>
        <v/>
      </c>
      <c r="AT382" s="144" t="str">
        <f t="shared" si="53"/>
        <v/>
      </c>
      <c r="AU382" s="142" t="str">
        <f t="shared" si="56"/>
        <v/>
      </c>
      <c r="AV382" s="274"/>
      <c r="AW382" s="251"/>
      <c r="AX382" s="252"/>
      <c r="AY382" s="253" t="str">
        <f t="shared" si="54"/>
        <v/>
      </c>
      <c r="AZ382" s="253"/>
    </row>
    <row r="383" spans="1:52" s="140" customFormat="1" ht="14">
      <c r="A383" s="144" t="str">
        <f t="shared" si="49"/>
        <v/>
      </c>
      <c r="B383" s="249" t="str">
        <f t="shared" si="50"/>
        <v/>
      </c>
      <c r="C383" s="250"/>
      <c r="D383" s="144">
        <v>349</v>
      </c>
      <c r="E383" s="144" t="str">
        <f t="shared" si="51"/>
        <v/>
      </c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32"/>
      <c r="AJ383" s="17"/>
      <c r="AK383" s="32"/>
      <c r="AL383" s="5"/>
      <c r="AM383" s="5"/>
      <c r="AN383" s="5"/>
      <c r="AO383" s="5"/>
      <c r="AP383" s="5"/>
      <c r="AQ383" s="296" t="str">
        <f t="shared" si="55"/>
        <v/>
      </c>
      <c r="AR383" s="142" t="str">
        <f t="shared" si="52"/>
        <v/>
      </c>
      <c r="AS383" s="7" t="str">
        <f>UPPER(IF($AI383="","",IF(COUNTIF($AS$34:$AS382,$AI383)&lt;1,$AI383,"")))</f>
        <v/>
      </c>
      <c r="AT383" s="144" t="str">
        <f t="shared" si="53"/>
        <v/>
      </c>
      <c r="AU383" s="142" t="str">
        <f t="shared" si="56"/>
        <v/>
      </c>
      <c r="AV383" s="274"/>
      <c r="AW383" s="251"/>
      <c r="AX383" s="252"/>
      <c r="AY383" s="253" t="str">
        <f t="shared" si="54"/>
        <v/>
      </c>
      <c r="AZ383" s="253"/>
    </row>
    <row r="384" spans="1:52" s="140" customFormat="1" ht="14">
      <c r="A384" s="144" t="str">
        <f t="shared" si="49"/>
        <v/>
      </c>
      <c r="B384" s="249" t="str">
        <f t="shared" si="50"/>
        <v/>
      </c>
      <c r="C384" s="250"/>
      <c r="D384" s="144">
        <v>350</v>
      </c>
      <c r="E384" s="144" t="str">
        <f t="shared" si="51"/>
        <v/>
      </c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32"/>
      <c r="AJ384" s="17"/>
      <c r="AK384" s="32"/>
      <c r="AL384" s="5"/>
      <c r="AM384" s="5"/>
      <c r="AN384" s="5"/>
      <c r="AO384" s="5"/>
      <c r="AP384" s="5"/>
      <c r="AQ384" s="296" t="str">
        <f t="shared" si="55"/>
        <v/>
      </c>
      <c r="AR384" s="142" t="str">
        <f t="shared" si="52"/>
        <v/>
      </c>
      <c r="AS384" s="7" t="str">
        <f>UPPER(IF($AI384="","",IF(COUNTIF($AS$34:$AS383,$AI384)&lt;1,$AI384,"")))</f>
        <v/>
      </c>
      <c r="AT384" s="144" t="str">
        <f t="shared" si="53"/>
        <v/>
      </c>
      <c r="AU384" s="142" t="str">
        <f t="shared" si="56"/>
        <v/>
      </c>
      <c r="AV384" s="274"/>
      <c r="AW384" s="251"/>
      <c r="AX384" s="252"/>
      <c r="AY384" s="253" t="str">
        <f t="shared" si="54"/>
        <v/>
      </c>
      <c r="AZ384" s="253"/>
    </row>
    <row r="385" spans="1:52" s="140" customFormat="1" ht="14">
      <c r="A385" s="144" t="str">
        <f t="shared" si="49"/>
        <v/>
      </c>
      <c r="B385" s="249" t="str">
        <f t="shared" si="50"/>
        <v/>
      </c>
      <c r="C385" s="250"/>
      <c r="D385" s="144">
        <v>351</v>
      </c>
      <c r="E385" s="144" t="str">
        <f t="shared" si="51"/>
        <v/>
      </c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32"/>
      <c r="AJ385" s="17"/>
      <c r="AK385" s="32"/>
      <c r="AL385" s="5"/>
      <c r="AM385" s="5"/>
      <c r="AN385" s="5"/>
      <c r="AO385" s="5"/>
      <c r="AP385" s="5"/>
      <c r="AQ385" s="296" t="str">
        <f t="shared" si="55"/>
        <v/>
      </c>
      <c r="AR385" s="142" t="str">
        <f t="shared" si="52"/>
        <v/>
      </c>
      <c r="AS385" s="7" t="str">
        <f>UPPER(IF($AI385="","",IF(COUNTIF($AS$34:$AS384,$AI385)&lt;1,$AI385,"")))</f>
        <v/>
      </c>
      <c r="AT385" s="144" t="str">
        <f t="shared" si="53"/>
        <v/>
      </c>
      <c r="AU385" s="142" t="str">
        <f t="shared" si="56"/>
        <v/>
      </c>
      <c r="AV385" s="274"/>
      <c r="AW385" s="251"/>
      <c r="AX385" s="252"/>
      <c r="AY385" s="253" t="str">
        <f t="shared" si="54"/>
        <v/>
      </c>
      <c r="AZ385" s="253"/>
    </row>
    <row r="386" spans="1:52" s="140" customFormat="1" ht="14">
      <c r="A386" s="144" t="str">
        <f t="shared" si="49"/>
        <v/>
      </c>
      <c r="B386" s="249" t="str">
        <f t="shared" si="50"/>
        <v/>
      </c>
      <c r="C386" s="250"/>
      <c r="D386" s="144">
        <v>352</v>
      </c>
      <c r="E386" s="144" t="str">
        <f t="shared" si="51"/>
        <v/>
      </c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32"/>
      <c r="AJ386" s="17"/>
      <c r="AK386" s="32"/>
      <c r="AL386" s="5"/>
      <c r="AM386" s="5"/>
      <c r="AN386" s="5"/>
      <c r="AO386" s="5"/>
      <c r="AP386" s="5"/>
      <c r="AQ386" s="296" t="str">
        <f t="shared" si="55"/>
        <v/>
      </c>
      <c r="AR386" s="142" t="str">
        <f t="shared" si="52"/>
        <v/>
      </c>
      <c r="AS386" s="7" t="str">
        <f>UPPER(IF($AI386="","",IF(COUNTIF($AS$34:$AS385,$AI386)&lt;1,$AI386,"")))</f>
        <v/>
      </c>
      <c r="AT386" s="144" t="str">
        <f t="shared" si="53"/>
        <v/>
      </c>
      <c r="AU386" s="142" t="str">
        <f t="shared" si="56"/>
        <v/>
      </c>
      <c r="AV386" s="274"/>
      <c r="AW386" s="251"/>
      <c r="AX386" s="252"/>
      <c r="AY386" s="253" t="str">
        <f t="shared" si="54"/>
        <v/>
      </c>
      <c r="AZ386" s="253"/>
    </row>
    <row r="387" spans="1:52" s="140" customFormat="1" ht="14">
      <c r="A387" s="144" t="str">
        <f t="shared" si="49"/>
        <v/>
      </c>
      <c r="B387" s="249" t="str">
        <f t="shared" si="50"/>
        <v/>
      </c>
      <c r="C387" s="250"/>
      <c r="D387" s="144">
        <v>353</v>
      </c>
      <c r="E387" s="144" t="str">
        <f t="shared" si="51"/>
        <v/>
      </c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32"/>
      <c r="AJ387" s="17"/>
      <c r="AK387" s="32"/>
      <c r="AL387" s="5"/>
      <c r="AM387" s="5"/>
      <c r="AN387" s="5"/>
      <c r="AO387" s="5"/>
      <c r="AP387" s="5"/>
      <c r="AQ387" s="296" t="str">
        <f t="shared" si="55"/>
        <v/>
      </c>
      <c r="AR387" s="142" t="str">
        <f t="shared" si="52"/>
        <v/>
      </c>
      <c r="AS387" s="7" t="str">
        <f>UPPER(IF($AI387="","",IF(COUNTIF($AS$34:$AS386,$AI387)&lt;1,$AI387,"")))</f>
        <v/>
      </c>
      <c r="AT387" s="144" t="str">
        <f t="shared" si="53"/>
        <v/>
      </c>
      <c r="AU387" s="142" t="str">
        <f t="shared" si="56"/>
        <v/>
      </c>
      <c r="AV387" s="274"/>
      <c r="AW387" s="251"/>
      <c r="AX387" s="252"/>
      <c r="AY387" s="253" t="str">
        <f t="shared" si="54"/>
        <v/>
      </c>
      <c r="AZ387" s="253"/>
    </row>
    <row r="388" spans="1:52" s="140" customFormat="1" ht="14">
      <c r="A388" s="144" t="str">
        <f t="shared" si="49"/>
        <v/>
      </c>
      <c r="B388" s="249" t="str">
        <f t="shared" si="50"/>
        <v/>
      </c>
      <c r="C388" s="250"/>
      <c r="D388" s="144">
        <v>354</v>
      </c>
      <c r="E388" s="144" t="str">
        <f t="shared" si="51"/>
        <v/>
      </c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32"/>
      <c r="AJ388" s="17"/>
      <c r="AK388" s="32"/>
      <c r="AL388" s="5"/>
      <c r="AM388" s="5"/>
      <c r="AN388" s="5"/>
      <c r="AO388" s="5"/>
      <c r="AP388" s="5"/>
      <c r="AQ388" s="296" t="str">
        <f t="shared" si="55"/>
        <v/>
      </c>
      <c r="AR388" s="142" t="str">
        <f t="shared" si="52"/>
        <v/>
      </c>
      <c r="AS388" s="7" t="str">
        <f>UPPER(IF($AI388="","",IF(COUNTIF($AS$34:$AS387,$AI388)&lt;1,$AI388,"")))</f>
        <v/>
      </c>
      <c r="AT388" s="144" t="str">
        <f t="shared" si="53"/>
        <v/>
      </c>
      <c r="AU388" s="142" t="str">
        <f t="shared" si="56"/>
        <v/>
      </c>
      <c r="AV388" s="274"/>
      <c r="AW388" s="251"/>
      <c r="AX388" s="252"/>
      <c r="AY388" s="253" t="str">
        <f t="shared" si="54"/>
        <v/>
      </c>
      <c r="AZ388" s="253"/>
    </row>
    <row r="389" spans="1:52" s="140" customFormat="1" ht="14">
      <c r="A389" s="144" t="str">
        <f t="shared" si="49"/>
        <v/>
      </c>
      <c r="B389" s="249" t="str">
        <f t="shared" si="50"/>
        <v/>
      </c>
      <c r="C389" s="250"/>
      <c r="D389" s="144">
        <v>355</v>
      </c>
      <c r="E389" s="144" t="str">
        <f t="shared" si="51"/>
        <v/>
      </c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32"/>
      <c r="AJ389" s="17"/>
      <c r="AK389" s="32"/>
      <c r="AL389" s="5"/>
      <c r="AM389" s="5"/>
      <c r="AN389" s="5"/>
      <c r="AO389" s="5"/>
      <c r="AP389" s="5"/>
      <c r="AQ389" s="296" t="str">
        <f t="shared" si="55"/>
        <v/>
      </c>
      <c r="AR389" s="142" t="str">
        <f t="shared" si="52"/>
        <v/>
      </c>
      <c r="AS389" s="7" t="str">
        <f>UPPER(IF($AI389="","",IF(COUNTIF($AS$34:$AS388,$AI389)&lt;1,$AI389,"")))</f>
        <v/>
      </c>
      <c r="AT389" s="144" t="str">
        <f t="shared" si="53"/>
        <v/>
      </c>
      <c r="AU389" s="142" t="str">
        <f t="shared" si="56"/>
        <v/>
      </c>
      <c r="AV389" s="274"/>
      <c r="AW389" s="251"/>
      <c r="AX389" s="252"/>
      <c r="AY389" s="253" t="str">
        <f t="shared" si="54"/>
        <v/>
      </c>
      <c r="AZ389" s="253"/>
    </row>
    <row r="390" spans="1:52" s="140" customFormat="1" ht="14">
      <c r="A390" s="144" t="str">
        <f t="shared" si="49"/>
        <v/>
      </c>
      <c r="B390" s="249" t="str">
        <f t="shared" si="50"/>
        <v/>
      </c>
      <c r="C390" s="250"/>
      <c r="D390" s="144">
        <v>356</v>
      </c>
      <c r="E390" s="144" t="str">
        <f t="shared" si="51"/>
        <v/>
      </c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32"/>
      <c r="AJ390" s="17"/>
      <c r="AK390" s="32"/>
      <c r="AL390" s="5"/>
      <c r="AM390" s="5"/>
      <c r="AN390" s="5"/>
      <c r="AO390" s="5"/>
      <c r="AP390" s="5"/>
      <c r="AQ390" s="296" t="str">
        <f t="shared" si="55"/>
        <v/>
      </c>
      <c r="AR390" s="142" t="str">
        <f t="shared" si="52"/>
        <v/>
      </c>
      <c r="AS390" s="7" t="str">
        <f>UPPER(IF($AI390="","",IF(COUNTIF($AS$34:$AS389,$AI390)&lt;1,$AI390,"")))</f>
        <v/>
      </c>
      <c r="AT390" s="144" t="str">
        <f t="shared" si="53"/>
        <v/>
      </c>
      <c r="AU390" s="142" t="str">
        <f t="shared" si="56"/>
        <v/>
      </c>
      <c r="AV390" s="274"/>
      <c r="AW390" s="251"/>
      <c r="AX390" s="252"/>
      <c r="AY390" s="253" t="str">
        <f t="shared" si="54"/>
        <v/>
      </c>
      <c r="AZ390" s="253"/>
    </row>
    <row r="391" spans="1:52" s="140" customFormat="1" ht="14">
      <c r="A391" s="144" t="str">
        <f t="shared" si="49"/>
        <v/>
      </c>
      <c r="B391" s="249" t="str">
        <f t="shared" si="50"/>
        <v/>
      </c>
      <c r="C391" s="250"/>
      <c r="D391" s="144">
        <v>357</v>
      </c>
      <c r="E391" s="144" t="str">
        <f t="shared" si="51"/>
        <v/>
      </c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32"/>
      <c r="AJ391" s="17"/>
      <c r="AK391" s="32"/>
      <c r="AL391" s="5"/>
      <c r="AM391" s="5"/>
      <c r="AN391" s="5"/>
      <c r="AO391" s="5"/>
      <c r="AP391" s="5"/>
      <c r="AQ391" s="296" t="str">
        <f t="shared" si="55"/>
        <v/>
      </c>
      <c r="AR391" s="142" t="str">
        <f t="shared" si="52"/>
        <v/>
      </c>
      <c r="AS391" s="7" t="str">
        <f>UPPER(IF($AI391="","",IF(COUNTIF($AS$34:$AS390,$AI391)&lt;1,$AI391,"")))</f>
        <v/>
      </c>
      <c r="AT391" s="144" t="str">
        <f t="shared" si="53"/>
        <v/>
      </c>
      <c r="AU391" s="142" t="str">
        <f t="shared" si="56"/>
        <v/>
      </c>
      <c r="AV391" s="274"/>
      <c r="AW391" s="251"/>
      <c r="AX391" s="252"/>
      <c r="AY391" s="253" t="str">
        <f t="shared" si="54"/>
        <v/>
      </c>
      <c r="AZ391" s="253"/>
    </row>
    <row r="392" spans="1:52" s="140" customFormat="1" ht="14">
      <c r="A392" s="144" t="str">
        <f t="shared" si="49"/>
        <v/>
      </c>
      <c r="B392" s="249" t="str">
        <f t="shared" si="50"/>
        <v/>
      </c>
      <c r="C392" s="250"/>
      <c r="D392" s="144">
        <v>358</v>
      </c>
      <c r="E392" s="144" t="str">
        <f t="shared" si="51"/>
        <v/>
      </c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32"/>
      <c r="AJ392" s="17"/>
      <c r="AK392" s="32"/>
      <c r="AL392" s="5"/>
      <c r="AM392" s="5"/>
      <c r="AN392" s="5"/>
      <c r="AO392" s="5"/>
      <c r="AP392" s="5"/>
      <c r="AQ392" s="296" t="str">
        <f t="shared" si="55"/>
        <v/>
      </c>
      <c r="AR392" s="142" t="str">
        <f t="shared" si="52"/>
        <v/>
      </c>
      <c r="AS392" s="7" t="str">
        <f>UPPER(IF($AI392="","",IF(COUNTIF($AS$34:$AS391,$AI392)&lt;1,$AI392,"")))</f>
        <v/>
      </c>
      <c r="AT392" s="144" t="str">
        <f t="shared" si="53"/>
        <v/>
      </c>
      <c r="AU392" s="142" t="str">
        <f t="shared" si="56"/>
        <v/>
      </c>
      <c r="AV392" s="274"/>
      <c r="AW392" s="251"/>
      <c r="AX392" s="252"/>
      <c r="AY392" s="253" t="str">
        <f t="shared" si="54"/>
        <v/>
      </c>
      <c r="AZ392" s="253"/>
    </row>
    <row r="393" spans="1:52" s="140" customFormat="1" ht="14">
      <c r="A393" s="144" t="str">
        <f t="shared" si="49"/>
        <v/>
      </c>
      <c r="B393" s="249" t="str">
        <f t="shared" si="50"/>
        <v/>
      </c>
      <c r="C393" s="250"/>
      <c r="D393" s="144">
        <v>359</v>
      </c>
      <c r="E393" s="144" t="str">
        <f t="shared" si="51"/>
        <v/>
      </c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32"/>
      <c r="AJ393" s="17"/>
      <c r="AK393" s="32"/>
      <c r="AL393" s="5"/>
      <c r="AM393" s="5"/>
      <c r="AN393" s="5"/>
      <c r="AO393" s="5"/>
      <c r="AP393" s="5"/>
      <c r="AQ393" s="296" t="str">
        <f t="shared" si="55"/>
        <v/>
      </c>
      <c r="AR393" s="142" t="str">
        <f t="shared" si="52"/>
        <v/>
      </c>
      <c r="AS393" s="7" t="str">
        <f>UPPER(IF($AI393="","",IF(COUNTIF($AS$34:$AS392,$AI393)&lt;1,$AI393,"")))</f>
        <v/>
      </c>
      <c r="AT393" s="144" t="str">
        <f t="shared" si="53"/>
        <v/>
      </c>
      <c r="AU393" s="142" t="str">
        <f t="shared" si="56"/>
        <v/>
      </c>
      <c r="AV393" s="274"/>
      <c r="AW393" s="251"/>
      <c r="AX393" s="252"/>
      <c r="AY393" s="253" t="str">
        <f t="shared" si="54"/>
        <v/>
      </c>
      <c r="AZ393" s="253"/>
    </row>
    <row r="394" spans="1:52" s="140" customFormat="1" ht="14">
      <c r="A394" s="144" t="str">
        <f t="shared" si="49"/>
        <v/>
      </c>
      <c r="B394" s="249" t="str">
        <f t="shared" si="50"/>
        <v/>
      </c>
      <c r="C394" s="250"/>
      <c r="D394" s="144">
        <v>360</v>
      </c>
      <c r="E394" s="144" t="str">
        <f t="shared" si="51"/>
        <v/>
      </c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32"/>
      <c r="AJ394" s="17"/>
      <c r="AK394" s="32"/>
      <c r="AL394" s="5"/>
      <c r="AM394" s="5"/>
      <c r="AN394" s="5"/>
      <c r="AO394" s="5"/>
      <c r="AP394" s="5"/>
      <c r="AQ394" s="296" t="str">
        <f t="shared" si="55"/>
        <v/>
      </c>
      <c r="AR394" s="142" t="str">
        <f t="shared" si="52"/>
        <v/>
      </c>
      <c r="AS394" s="7" t="str">
        <f>UPPER(IF($AI394="","",IF(COUNTIF($AS$34:$AS393,$AI394)&lt;1,$AI394,"")))</f>
        <v/>
      </c>
      <c r="AT394" s="144" t="str">
        <f t="shared" si="53"/>
        <v/>
      </c>
      <c r="AU394" s="142" t="str">
        <f t="shared" si="56"/>
        <v/>
      </c>
      <c r="AV394" s="274"/>
      <c r="AW394" s="251"/>
      <c r="AX394" s="252"/>
      <c r="AY394" s="253" t="str">
        <f t="shared" si="54"/>
        <v/>
      </c>
      <c r="AZ394" s="253"/>
    </row>
    <row r="395" spans="1:52" s="140" customFormat="1" ht="14">
      <c r="A395" s="144" t="str">
        <f t="shared" si="49"/>
        <v/>
      </c>
      <c r="B395" s="249" t="str">
        <f t="shared" si="50"/>
        <v/>
      </c>
      <c r="C395" s="250"/>
      <c r="D395" s="144">
        <v>361</v>
      </c>
      <c r="E395" s="144" t="str">
        <f t="shared" si="51"/>
        <v/>
      </c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32"/>
      <c r="AJ395" s="17"/>
      <c r="AK395" s="32"/>
      <c r="AL395" s="5"/>
      <c r="AM395" s="5"/>
      <c r="AN395" s="5"/>
      <c r="AO395" s="5"/>
      <c r="AP395" s="5"/>
      <c r="AQ395" s="296" t="str">
        <f t="shared" si="55"/>
        <v/>
      </c>
      <c r="AR395" s="142" t="str">
        <f t="shared" si="52"/>
        <v/>
      </c>
      <c r="AS395" s="7" t="str">
        <f>UPPER(IF($AI395="","",IF(COUNTIF($AS$34:$AS394,$AI395)&lt;1,$AI395,"")))</f>
        <v/>
      </c>
      <c r="AT395" s="144" t="str">
        <f t="shared" si="53"/>
        <v/>
      </c>
      <c r="AU395" s="142" t="str">
        <f t="shared" si="56"/>
        <v/>
      </c>
      <c r="AV395" s="274"/>
      <c r="AW395" s="251"/>
      <c r="AX395" s="252"/>
      <c r="AY395" s="253" t="str">
        <f t="shared" si="54"/>
        <v/>
      </c>
      <c r="AZ395" s="253"/>
    </row>
    <row r="396" spans="1:52" s="140" customFormat="1" ht="14">
      <c r="A396" s="144" t="str">
        <f t="shared" si="49"/>
        <v/>
      </c>
      <c r="B396" s="249" t="str">
        <f t="shared" si="50"/>
        <v/>
      </c>
      <c r="C396" s="250"/>
      <c r="D396" s="144">
        <v>362</v>
      </c>
      <c r="E396" s="144" t="str">
        <f t="shared" si="51"/>
        <v/>
      </c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32"/>
      <c r="AJ396" s="17"/>
      <c r="AK396" s="32"/>
      <c r="AL396" s="5"/>
      <c r="AM396" s="5"/>
      <c r="AN396" s="5"/>
      <c r="AO396" s="5"/>
      <c r="AP396" s="5"/>
      <c r="AQ396" s="296" t="str">
        <f t="shared" si="55"/>
        <v/>
      </c>
      <c r="AR396" s="142" t="str">
        <f t="shared" si="52"/>
        <v/>
      </c>
      <c r="AS396" s="7" t="str">
        <f>UPPER(IF($AI396="","",IF(COUNTIF($AS$34:$AS395,$AI396)&lt;1,$AI396,"")))</f>
        <v/>
      </c>
      <c r="AT396" s="144" t="str">
        <f t="shared" si="53"/>
        <v/>
      </c>
      <c r="AU396" s="142" t="str">
        <f t="shared" si="56"/>
        <v/>
      </c>
      <c r="AV396" s="274"/>
      <c r="AW396" s="251"/>
      <c r="AX396" s="252"/>
      <c r="AY396" s="253" t="str">
        <f t="shared" si="54"/>
        <v/>
      </c>
      <c r="AZ396" s="253"/>
    </row>
    <row r="397" spans="1:52" s="140" customFormat="1" ht="14">
      <c r="A397" s="144" t="str">
        <f t="shared" si="49"/>
        <v/>
      </c>
      <c r="B397" s="249" t="str">
        <f t="shared" si="50"/>
        <v/>
      </c>
      <c r="C397" s="250"/>
      <c r="D397" s="144">
        <v>363</v>
      </c>
      <c r="E397" s="144" t="str">
        <f t="shared" si="51"/>
        <v/>
      </c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32"/>
      <c r="AJ397" s="17"/>
      <c r="AK397" s="32"/>
      <c r="AL397" s="5"/>
      <c r="AM397" s="5"/>
      <c r="AN397" s="5"/>
      <c r="AO397" s="5"/>
      <c r="AP397" s="5"/>
      <c r="AQ397" s="296" t="str">
        <f t="shared" si="55"/>
        <v/>
      </c>
      <c r="AR397" s="142" t="str">
        <f t="shared" si="52"/>
        <v/>
      </c>
      <c r="AS397" s="7" t="str">
        <f>UPPER(IF($AI397="","",IF(COUNTIF($AS$34:$AS396,$AI397)&lt;1,$AI397,"")))</f>
        <v/>
      </c>
      <c r="AT397" s="144" t="str">
        <f t="shared" si="53"/>
        <v/>
      </c>
      <c r="AU397" s="142" t="str">
        <f t="shared" si="56"/>
        <v/>
      </c>
      <c r="AV397" s="274"/>
      <c r="AW397" s="251"/>
      <c r="AX397" s="252"/>
      <c r="AY397" s="253" t="str">
        <f t="shared" si="54"/>
        <v/>
      </c>
      <c r="AZ397" s="253"/>
    </row>
    <row r="398" spans="1:52" s="140" customFormat="1" ht="14">
      <c r="A398" s="144" t="str">
        <f t="shared" si="49"/>
        <v/>
      </c>
      <c r="B398" s="249" t="str">
        <f t="shared" si="50"/>
        <v/>
      </c>
      <c r="C398" s="250"/>
      <c r="D398" s="144">
        <v>364</v>
      </c>
      <c r="E398" s="144" t="str">
        <f t="shared" si="51"/>
        <v/>
      </c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32"/>
      <c r="AJ398" s="17"/>
      <c r="AK398" s="32"/>
      <c r="AL398" s="5"/>
      <c r="AM398" s="5"/>
      <c r="AN398" s="5"/>
      <c r="AO398" s="5"/>
      <c r="AP398" s="5"/>
      <c r="AQ398" s="296" t="str">
        <f t="shared" si="55"/>
        <v/>
      </c>
      <c r="AR398" s="142" t="str">
        <f t="shared" si="52"/>
        <v/>
      </c>
      <c r="AS398" s="7" t="str">
        <f>UPPER(IF($AI398="","",IF(COUNTIF($AS$34:$AS397,$AI398)&lt;1,$AI398,"")))</f>
        <v/>
      </c>
      <c r="AT398" s="144" t="str">
        <f t="shared" si="53"/>
        <v/>
      </c>
      <c r="AU398" s="142" t="str">
        <f t="shared" si="56"/>
        <v/>
      </c>
      <c r="AV398" s="274"/>
      <c r="AW398" s="251"/>
      <c r="AX398" s="252"/>
      <c r="AY398" s="253" t="str">
        <f t="shared" si="54"/>
        <v/>
      </c>
      <c r="AZ398" s="253"/>
    </row>
    <row r="399" spans="1:52" s="140" customFormat="1" ht="14">
      <c r="A399" s="144" t="str">
        <f t="shared" si="49"/>
        <v/>
      </c>
      <c r="B399" s="249" t="str">
        <f t="shared" si="50"/>
        <v/>
      </c>
      <c r="C399" s="250"/>
      <c r="D399" s="144">
        <v>365</v>
      </c>
      <c r="E399" s="144" t="str">
        <f t="shared" si="51"/>
        <v/>
      </c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32"/>
      <c r="AJ399" s="17"/>
      <c r="AK399" s="32"/>
      <c r="AL399" s="5"/>
      <c r="AM399" s="5"/>
      <c r="AN399" s="5"/>
      <c r="AO399" s="5"/>
      <c r="AP399" s="5"/>
      <c r="AQ399" s="296" t="str">
        <f t="shared" si="55"/>
        <v/>
      </c>
      <c r="AR399" s="142" t="str">
        <f t="shared" si="52"/>
        <v/>
      </c>
      <c r="AS399" s="7" t="str">
        <f>UPPER(IF($AI399="","",IF(COUNTIF($AS$34:$AS398,$AI399)&lt;1,$AI399,"")))</f>
        <v/>
      </c>
      <c r="AT399" s="144" t="str">
        <f t="shared" si="53"/>
        <v/>
      </c>
      <c r="AU399" s="142" t="str">
        <f t="shared" si="56"/>
        <v/>
      </c>
      <c r="AV399" s="274"/>
      <c r="AW399" s="251"/>
      <c r="AX399" s="252"/>
      <c r="AY399" s="253" t="str">
        <f t="shared" si="54"/>
        <v/>
      </c>
      <c r="AZ399" s="253"/>
    </row>
    <row r="400" spans="1:52" s="140" customFormat="1" ht="14">
      <c r="A400" s="144" t="str">
        <f t="shared" si="49"/>
        <v/>
      </c>
      <c r="B400" s="249" t="str">
        <f t="shared" si="50"/>
        <v/>
      </c>
      <c r="C400" s="250"/>
      <c r="D400" s="144">
        <v>366</v>
      </c>
      <c r="E400" s="144" t="str">
        <f t="shared" si="51"/>
        <v/>
      </c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32"/>
      <c r="AJ400" s="17"/>
      <c r="AK400" s="32"/>
      <c r="AL400" s="5"/>
      <c r="AM400" s="5"/>
      <c r="AN400" s="5"/>
      <c r="AO400" s="5"/>
      <c r="AP400" s="5"/>
      <c r="AQ400" s="296" t="str">
        <f t="shared" si="55"/>
        <v/>
      </c>
      <c r="AR400" s="142" t="str">
        <f t="shared" si="52"/>
        <v/>
      </c>
      <c r="AS400" s="7" t="str">
        <f>UPPER(IF($AI400="","",IF(COUNTIF($AS$34:$AS399,$AI400)&lt;1,$AI400,"")))</f>
        <v/>
      </c>
      <c r="AT400" s="144" t="str">
        <f t="shared" si="53"/>
        <v/>
      </c>
      <c r="AU400" s="142" t="str">
        <f t="shared" si="56"/>
        <v/>
      </c>
      <c r="AV400" s="274"/>
      <c r="AW400" s="251"/>
      <c r="AX400" s="252"/>
      <c r="AY400" s="253" t="str">
        <f t="shared" si="54"/>
        <v/>
      </c>
      <c r="AZ400" s="253"/>
    </row>
    <row r="401" spans="1:52" s="140" customFormat="1" ht="14">
      <c r="A401" s="144" t="str">
        <f t="shared" si="49"/>
        <v/>
      </c>
      <c r="B401" s="249" t="str">
        <f t="shared" si="50"/>
        <v/>
      </c>
      <c r="C401" s="250"/>
      <c r="D401" s="144">
        <v>367</v>
      </c>
      <c r="E401" s="144" t="str">
        <f t="shared" si="51"/>
        <v/>
      </c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32"/>
      <c r="AJ401" s="17"/>
      <c r="AK401" s="32"/>
      <c r="AL401" s="5"/>
      <c r="AM401" s="5"/>
      <c r="AN401" s="5"/>
      <c r="AO401" s="5"/>
      <c r="AP401" s="5"/>
      <c r="AQ401" s="296" t="str">
        <f t="shared" si="55"/>
        <v/>
      </c>
      <c r="AR401" s="142" t="str">
        <f t="shared" si="52"/>
        <v/>
      </c>
      <c r="AS401" s="7" t="str">
        <f>UPPER(IF($AI401="","",IF(COUNTIF($AS$34:$AS400,$AI401)&lt;1,$AI401,"")))</f>
        <v/>
      </c>
      <c r="AT401" s="144" t="str">
        <f t="shared" si="53"/>
        <v/>
      </c>
      <c r="AU401" s="142" t="str">
        <f t="shared" si="56"/>
        <v/>
      </c>
      <c r="AV401" s="274"/>
      <c r="AW401" s="251"/>
      <c r="AX401" s="252"/>
      <c r="AY401" s="253" t="str">
        <f t="shared" si="54"/>
        <v/>
      </c>
      <c r="AZ401" s="253"/>
    </row>
    <row r="402" spans="1:52" s="140" customFormat="1" ht="14">
      <c r="A402" s="144" t="str">
        <f t="shared" si="49"/>
        <v/>
      </c>
      <c r="B402" s="249" t="str">
        <f t="shared" si="50"/>
        <v/>
      </c>
      <c r="C402" s="250"/>
      <c r="D402" s="144">
        <v>368</v>
      </c>
      <c r="E402" s="144" t="str">
        <f t="shared" si="51"/>
        <v/>
      </c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32"/>
      <c r="AJ402" s="17"/>
      <c r="AK402" s="32"/>
      <c r="AL402" s="5"/>
      <c r="AM402" s="5"/>
      <c r="AN402" s="5"/>
      <c r="AO402" s="5"/>
      <c r="AP402" s="5"/>
      <c r="AQ402" s="296" t="str">
        <f t="shared" si="55"/>
        <v/>
      </c>
      <c r="AR402" s="142" t="str">
        <f t="shared" si="52"/>
        <v/>
      </c>
      <c r="AS402" s="7" t="str">
        <f>UPPER(IF($AI402="","",IF(COUNTIF($AS$34:$AS401,$AI402)&lt;1,$AI402,"")))</f>
        <v/>
      </c>
      <c r="AT402" s="144" t="str">
        <f t="shared" si="53"/>
        <v/>
      </c>
      <c r="AU402" s="142" t="str">
        <f t="shared" si="56"/>
        <v/>
      </c>
      <c r="AV402" s="274"/>
      <c r="AW402" s="251"/>
      <c r="AX402" s="252"/>
      <c r="AY402" s="253" t="str">
        <f t="shared" si="54"/>
        <v/>
      </c>
      <c r="AZ402" s="253"/>
    </row>
    <row r="403" spans="1:52" s="140" customFormat="1" ht="14">
      <c r="A403" s="144" t="str">
        <f t="shared" si="49"/>
        <v/>
      </c>
      <c r="B403" s="249" t="str">
        <f t="shared" si="50"/>
        <v/>
      </c>
      <c r="C403" s="250"/>
      <c r="D403" s="144">
        <v>369</v>
      </c>
      <c r="E403" s="144" t="str">
        <f t="shared" si="51"/>
        <v/>
      </c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32"/>
      <c r="AJ403" s="17"/>
      <c r="AK403" s="32"/>
      <c r="AL403" s="5"/>
      <c r="AM403" s="5"/>
      <c r="AN403" s="5"/>
      <c r="AO403" s="5"/>
      <c r="AP403" s="5"/>
      <c r="AQ403" s="296" t="str">
        <f t="shared" si="55"/>
        <v/>
      </c>
      <c r="AR403" s="142" t="str">
        <f t="shared" si="52"/>
        <v/>
      </c>
      <c r="AS403" s="7" t="str">
        <f>UPPER(IF($AI403="","",IF(COUNTIF($AS$34:$AS402,$AI403)&lt;1,$AI403,"")))</f>
        <v/>
      </c>
      <c r="AT403" s="144" t="str">
        <f t="shared" si="53"/>
        <v/>
      </c>
      <c r="AU403" s="142" t="str">
        <f t="shared" si="56"/>
        <v/>
      </c>
      <c r="AV403" s="274"/>
      <c r="AW403" s="251"/>
      <c r="AX403" s="252"/>
      <c r="AY403" s="253" t="str">
        <f t="shared" si="54"/>
        <v/>
      </c>
      <c r="AZ403" s="253"/>
    </row>
    <row r="404" spans="1:52" s="140" customFormat="1" ht="14">
      <c r="A404" s="144" t="str">
        <f t="shared" si="49"/>
        <v/>
      </c>
      <c r="B404" s="249" t="str">
        <f t="shared" si="50"/>
        <v/>
      </c>
      <c r="C404" s="250"/>
      <c r="D404" s="144">
        <v>370</v>
      </c>
      <c r="E404" s="144" t="str">
        <f t="shared" si="51"/>
        <v/>
      </c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32"/>
      <c r="AJ404" s="17"/>
      <c r="AK404" s="32"/>
      <c r="AL404" s="5"/>
      <c r="AM404" s="5"/>
      <c r="AN404" s="5"/>
      <c r="AO404" s="5"/>
      <c r="AP404" s="5"/>
      <c r="AQ404" s="296" t="str">
        <f t="shared" si="55"/>
        <v/>
      </c>
      <c r="AR404" s="142" t="str">
        <f t="shared" si="52"/>
        <v/>
      </c>
      <c r="AS404" s="7" t="str">
        <f>UPPER(IF($AI404="","",IF(COUNTIF($AS$34:$AS403,$AI404)&lt;1,$AI404,"")))</f>
        <v/>
      </c>
      <c r="AT404" s="144" t="str">
        <f t="shared" si="53"/>
        <v/>
      </c>
      <c r="AU404" s="142" t="str">
        <f t="shared" si="56"/>
        <v/>
      </c>
      <c r="AV404" s="274"/>
      <c r="AW404" s="251"/>
      <c r="AX404" s="252"/>
      <c r="AY404" s="253" t="str">
        <f t="shared" si="54"/>
        <v/>
      </c>
      <c r="AZ404" s="253"/>
    </row>
    <row r="405" spans="1:52" s="140" customFormat="1" ht="14">
      <c r="A405" s="144" t="str">
        <f t="shared" si="49"/>
        <v/>
      </c>
      <c r="B405" s="249" t="str">
        <f t="shared" si="50"/>
        <v/>
      </c>
      <c r="C405" s="250"/>
      <c r="D405" s="144">
        <v>371</v>
      </c>
      <c r="E405" s="144" t="str">
        <f t="shared" si="51"/>
        <v/>
      </c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32"/>
      <c r="AJ405" s="17"/>
      <c r="AK405" s="32"/>
      <c r="AL405" s="5"/>
      <c r="AM405" s="5"/>
      <c r="AN405" s="5"/>
      <c r="AO405" s="5"/>
      <c r="AP405" s="5"/>
      <c r="AQ405" s="296" t="str">
        <f t="shared" si="55"/>
        <v/>
      </c>
      <c r="AR405" s="142" t="str">
        <f t="shared" si="52"/>
        <v/>
      </c>
      <c r="AS405" s="7" t="str">
        <f>UPPER(IF($AI405="","",IF(COUNTIF($AS$34:$AS404,$AI405)&lt;1,$AI405,"")))</f>
        <v/>
      </c>
      <c r="AT405" s="144" t="str">
        <f t="shared" si="53"/>
        <v/>
      </c>
      <c r="AU405" s="142" t="str">
        <f t="shared" si="56"/>
        <v/>
      </c>
      <c r="AV405" s="274"/>
      <c r="AW405" s="251"/>
      <c r="AX405" s="252"/>
      <c r="AY405" s="253" t="str">
        <f t="shared" si="54"/>
        <v/>
      </c>
      <c r="AZ405" s="253"/>
    </row>
    <row r="406" spans="1:52" s="140" customFormat="1" ht="14">
      <c r="A406" s="144" t="str">
        <f t="shared" si="49"/>
        <v/>
      </c>
      <c r="B406" s="249" t="str">
        <f t="shared" si="50"/>
        <v/>
      </c>
      <c r="C406" s="250"/>
      <c r="D406" s="144">
        <v>372</v>
      </c>
      <c r="E406" s="144" t="str">
        <f t="shared" si="51"/>
        <v/>
      </c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32"/>
      <c r="AJ406" s="17"/>
      <c r="AK406" s="32"/>
      <c r="AL406" s="5"/>
      <c r="AM406" s="5"/>
      <c r="AN406" s="5"/>
      <c r="AO406" s="5"/>
      <c r="AP406" s="5"/>
      <c r="AQ406" s="296" t="str">
        <f t="shared" si="55"/>
        <v/>
      </c>
      <c r="AR406" s="142" t="str">
        <f t="shared" si="52"/>
        <v/>
      </c>
      <c r="AS406" s="7" t="str">
        <f>UPPER(IF($AI406="","",IF(COUNTIF($AS$34:$AS405,$AI406)&lt;1,$AI406,"")))</f>
        <v/>
      </c>
      <c r="AT406" s="144" t="str">
        <f t="shared" si="53"/>
        <v/>
      </c>
      <c r="AU406" s="142" t="str">
        <f t="shared" si="56"/>
        <v/>
      </c>
      <c r="AV406" s="274"/>
      <c r="AW406" s="251"/>
      <c r="AX406" s="252"/>
      <c r="AY406" s="253" t="str">
        <f t="shared" si="54"/>
        <v/>
      </c>
      <c r="AZ406" s="253"/>
    </row>
    <row r="407" spans="1:52" s="140" customFormat="1" ht="14">
      <c r="A407" s="144" t="str">
        <f t="shared" si="49"/>
        <v/>
      </c>
      <c r="B407" s="249" t="str">
        <f t="shared" si="50"/>
        <v/>
      </c>
      <c r="C407" s="250"/>
      <c r="D407" s="144">
        <v>373</v>
      </c>
      <c r="E407" s="144" t="str">
        <f t="shared" si="51"/>
        <v/>
      </c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32"/>
      <c r="AJ407" s="17"/>
      <c r="AK407" s="32"/>
      <c r="AL407" s="5"/>
      <c r="AM407" s="5"/>
      <c r="AN407" s="5"/>
      <c r="AO407" s="5"/>
      <c r="AP407" s="5"/>
      <c r="AQ407" s="296" t="str">
        <f t="shared" si="55"/>
        <v/>
      </c>
      <c r="AR407" s="142" t="str">
        <f t="shared" si="52"/>
        <v/>
      </c>
      <c r="AS407" s="7" t="str">
        <f>UPPER(IF($AI407="","",IF(COUNTIF($AS$34:$AS406,$AI407)&lt;1,$AI407,"")))</f>
        <v/>
      </c>
      <c r="AT407" s="144" t="str">
        <f t="shared" si="53"/>
        <v/>
      </c>
      <c r="AU407" s="142" t="str">
        <f t="shared" si="56"/>
        <v/>
      </c>
      <c r="AV407" s="274"/>
      <c r="AW407" s="251"/>
      <c r="AX407" s="252"/>
      <c r="AY407" s="253" t="str">
        <f t="shared" si="54"/>
        <v/>
      </c>
      <c r="AZ407" s="253"/>
    </row>
    <row r="408" spans="1:52" s="140" customFormat="1" ht="14">
      <c r="A408" s="144" t="str">
        <f t="shared" si="49"/>
        <v/>
      </c>
      <c r="B408" s="249" t="str">
        <f t="shared" si="50"/>
        <v/>
      </c>
      <c r="C408" s="250"/>
      <c r="D408" s="144">
        <v>374</v>
      </c>
      <c r="E408" s="144" t="str">
        <f t="shared" si="51"/>
        <v/>
      </c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32"/>
      <c r="AJ408" s="17"/>
      <c r="AK408" s="32"/>
      <c r="AL408" s="5"/>
      <c r="AM408" s="5"/>
      <c r="AN408" s="5"/>
      <c r="AO408" s="5"/>
      <c r="AP408" s="5"/>
      <c r="AQ408" s="296" t="str">
        <f t="shared" si="55"/>
        <v/>
      </c>
      <c r="AR408" s="142" t="str">
        <f t="shared" si="52"/>
        <v/>
      </c>
      <c r="AS408" s="7" t="str">
        <f>UPPER(IF($AI408="","",IF(COUNTIF($AS$34:$AS407,$AI408)&lt;1,$AI408,"")))</f>
        <v/>
      </c>
      <c r="AT408" s="144" t="str">
        <f t="shared" si="53"/>
        <v/>
      </c>
      <c r="AU408" s="142" t="str">
        <f t="shared" si="56"/>
        <v/>
      </c>
      <c r="AV408" s="274"/>
      <c r="AW408" s="251"/>
      <c r="AX408" s="252"/>
      <c r="AY408" s="253" t="str">
        <f t="shared" si="54"/>
        <v/>
      </c>
      <c r="AZ408" s="253"/>
    </row>
    <row r="409" spans="1:52" s="140" customFormat="1" ht="14">
      <c r="A409" s="144" t="str">
        <f t="shared" si="49"/>
        <v/>
      </c>
      <c r="B409" s="249" t="str">
        <f t="shared" si="50"/>
        <v/>
      </c>
      <c r="C409" s="250"/>
      <c r="D409" s="144">
        <v>375</v>
      </c>
      <c r="E409" s="144" t="str">
        <f t="shared" si="51"/>
        <v/>
      </c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32"/>
      <c r="AJ409" s="17"/>
      <c r="AK409" s="32"/>
      <c r="AL409" s="5"/>
      <c r="AM409" s="5"/>
      <c r="AN409" s="5"/>
      <c r="AO409" s="5"/>
      <c r="AP409" s="5"/>
      <c r="AQ409" s="296" t="str">
        <f t="shared" si="55"/>
        <v/>
      </c>
      <c r="AR409" s="142" t="str">
        <f t="shared" si="52"/>
        <v/>
      </c>
      <c r="AS409" s="7" t="str">
        <f>UPPER(IF($AI409="","",IF(COUNTIF($AS$34:$AS408,$AI409)&lt;1,$AI409,"")))</f>
        <v/>
      </c>
      <c r="AT409" s="144" t="str">
        <f t="shared" si="53"/>
        <v/>
      </c>
      <c r="AU409" s="142" t="str">
        <f t="shared" si="56"/>
        <v/>
      </c>
      <c r="AV409" s="274"/>
      <c r="AW409" s="251"/>
      <c r="AX409" s="252"/>
      <c r="AY409" s="253" t="str">
        <f t="shared" si="54"/>
        <v/>
      </c>
      <c r="AZ409" s="253"/>
    </row>
    <row r="410" spans="1:52" s="140" customFormat="1" ht="14">
      <c r="A410" s="144" t="str">
        <f t="shared" si="49"/>
        <v/>
      </c>
      <c r="B410" s="249" t="str">
        <f t="shared" si="50"/>
        <v/>
      </c>
      <c r="C410" s="250"/>
      <c r="D410" s="144">
        <v>376</v>
      </c>
      <c r="E410" s="144" t="str">
        <f t="shared" si="51"/>
        <v/>
      </c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32"/>
      <c r="AJ410" s="17"/>
      <c r="AK410" s="32"/>
      <c r="AL410" s="5"/>
      <c r="AM410" s="5"/>
      <c r="AN410" s="5"/>
      <c r="AO410" s="5"/>
      <c r="AP410" s="5"/>
      <c r="AQ410" s="296" t="str">
        <f t="shared" si="55"/>
        <v/>
      </c>
      <c r="AR410" s="142" t="str">
        <f t="shared" si="52"/>
        <v/>
      </c>
      <c r="AS410" s="7" t="str">
        <f>UPPER(IF($AI410="","",IF(COUNTIF($AS$34:$AS409,$AI410)&lt;1,$AI410,"")))</f>
        <v/>
      </c>
      <c r="AT410" s="144" t="str">
        <f t="shared" si="53"/>
        <v/>
      </c>
      <c r="AU410" s="142" t="str">
        <f t="shared" si="56"/>
        <v/>
      </c>
      <c r="AV410" s="274"/>
      <c r="AW410" s="251"/>
      <c r="AX410" s="252"/>
      <c r="AY410" s="253" t="str">
        <f t="shared" si="54"/>
        <v/>
      </c>
      <c r="AZ410" s="253"/>
    </row>
    <row r="411" spans="1:52" s="140" customFormat="1" ht="14">
      <c r="A411" s="144" t="str">
        <f t="shared" si="49"/>
        <v/>
      </c>
      <c r="B411" s="249" t="str">
        <f t="shared" si="50"/>
        <v/>
      </c>
      <c r="C411" s="250"/>
      <c r="D411" s="144">
        <v>377</v>
      </c>
      <c r="E411" s="144" t="str">
        <f t="shared" si="51"/>
        <v/>
      </c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32"/>
      <c r="AJ411" s="17"/>
      <c r="AK411" s="32"/>
      <c r="AL411" s="5"/>
      <c r="AM411" s="5"/>
      <c r="AN411" s="5"/>
      <c r="AO411" s="5"/>
      <c r="AP411" s="5"/>
      <c r="AQ411" s="296" t="str">
        <f t="shared" si="55"/>
        <v/>
      </c>
      <c r="AR411" s="142" t="str">
        <f t="shared" si="52"/>
        <v/>
      </c>
      <c r="AS411" s="7" t="str">
        <f>UPPER(IF($AI411="","",IF(COUNTIF($AS$34:$AS410,$AI411)&lt;1,$AI411,"")))</f>
        <v/>
      </c>
      <c r="AT411" s="144" t="str">
        <f t="shared" si="53"/>
        <v/>
      </c>
      <c r="AU411" s="142" t="str">
        <f t="shared" si="56"/>
        <v/>
      </c>
      <c r="AV411" s="274"/>
      <c r="AW411" s="251"/>
      <c r="AX411" s="252"/>
      <c r="AY411" s="253" t="str">
        <f t="shared" si="54"/>
        <v/>
      </c>
      <c r="AZ411" s="253"/>
    </row>
    <row r="412" spans="1:52" s="140" customFormat="1" ht="14">
      <c r="A412" s="144" t="str">
        <f t="shared" si="49"/>
        <v/>
      </c>
      <c r="B412" s="249" t="str">
        <f t="shared" si="50"/>
        <v/>
      </c>
      <c r="C412" s="250"/>
      <c r="D412" s="144">
        <v>378</v>
      </c>
      <c r="E412" s="144" t="str">
        <f t="shared" si="51"/>
        <v/>
      </c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32"/>
      <c r="AJ412" s="17"/>
      <c r="AK412" s="32"/>
      <c r="AL412" s="5"/>
      <c r="AM412" s="5"/>
      <c r="AN412" s="5"/>
      <c r="AO412" s="5"/>
      <c r="AP412" s="5"/>
      <c r="AQ412" s="296" t="str">
        <f t="shared" si="55"/>
        <v/>
      </c>
      <c r="AR412" s="142" t="str">
        <f t="shared" si="52"/>
        <v/>
      </c>
      <c r="AS412" s="7" t="str">
        <f>UPPER(IF($AI412="","",IF(COUNTIF($AS$34:$AS411,$AI412)&lt;1,$AI412,"")))</f>
        <v/>
      </c>
      <c r="AT412" s="144" t="str">
        <f t="shared" si="53"/>
        <v/>
      </c>
      <c r="AU412" s="142" t="str">
        <f t="shared" si="56"/>
        <v/>
      </c>
      <c r="AV412" s="274"/>
      <c r="AW412" s="251"/>
      <c r="AX412" s="252"/>
      <c r="AY412" s="253" t="str">
        <f t="shared" si="54"/>
        <v/>
      </c>
      <c r="AZ412" s="253"/>
    </row>
    <row r="413" spans="1:52" s="140" customFormat="1" ht="14">
      <c r="A413" s="144" t="str">
        <f t="shared" si="49"/>
        <v/>
      </c>
      <c r="B413" s="249" t="str">
        <f t="shared" si="50"/>
        <v/>
      </c>
      <c r="C413" s="250"/>
      <c r="D413" s="144">
        <v>379</v>
      </c>
      <c r="E413" s="144" t="str">
        <f t="shared" si="51"/>
        <v/>
      </c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32"/>
      <c r="AJ413" s="17"/>
      <c r="AK413" s="32"/>
      <c r="AL413" s="5"/>
      <c r="AM413" s="5"/>
      <c r="AN413" s="5"/>
      <c r="AO413" s="5"/>
      <c r="AP413" s="5"/>
      <c r="AQ413" s="296" t="str">
        <f t="shared" si="55"/>
        <v/>
      </c>
      <c r="AR413" s="142" t="str">
        <f t="shared" si="52"/>
        <v/>
      </c>
      <c r="AS413" s="7" t="str">
        <f>UPPER(IF($AI413="","",IF(COUNTIF($AS$34:$AS412,$AI413)&lt;1,$AI413,"")))</f>
        <v/>
      </c>
      <c r="AT413" s="144" t="str">
        <f t="shared" si="53"/>
        <v/>
      </c>
      <c r="AU413" s="142" t="str">
        <f t="shared" si="56"/>
        <v/>
      </c>
      <c r="AV413" s="274"/>
      <c r="AW413" s="251"/>
      <c r="AX413" s="252"/>
      <c r="AY413" s="253" t="str">
        <f t="shared" si="54"/>
        <v/>
      </c>
      <c r="AZ413" s="253"/>
    </row>
    <row r="414" spans="1:52" s="140" customFormat="1" ht="14">
      <c r="A414" s="144" t="str">
        <f t="shared" si="49"/>
        <v/>
      </c>
      <c r="B414" s="249" t="str">
        <f t="shared" si="50"/>
        <v/>
      </c>
      <c r="C414" s="250"/>
      <c r="D414" s="144">
        <v>380</v>
      </c>
      <c r="E414" s="144" t="str">
        <f t="shared" si="51"/>
        <v/>
      </c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32"/>
      <c r="AJ414" s="17"/>
      <c r="AK414" s="32"/>
      <c r="AL414" s="5"/>
      <c r="AM414" s="5"/>
      <c r="AN414" s="5"/>
      <c r="AO414" s="5"/>
      <c r="AP414" s="5"/>
      <c r="AQ414" s="296" t="str">
        <f t="shared" si="55"/>
        <v/>
      </c>
      <c r="AR414" s="142" t="str">
        <f t="shared" si="52"/>
        <v/>
      </c>
      <c r="AS414" s="7" t="str">
        <f>UPPER(IF($AI414="","",IF(COUNTIF($AS$34:$AS413,$AI414)&lt;1,$AI414,"")))</f>
        <v/>
      </c>
      <c r="AT414" s="144" t="str">
        <f t="shared" si="53"/>
        <v/>
      </c>
      <c r="AU414" s="142" t="str">
        <f t="shared" si="56"/>
        <v/>
      </c>
      <c r="AV414" s="274"/>
      <c r="AW414" s="251"/>
      <c r="AX414" s="252"/>
      <c r="AY414" s="253" t="str">
        <f t="shared" si="54"/>
        <v/>
      </c>
      <c r="AZ414" s="253"/>
    </row>
    <row r="415" spans="1:52" s="140" customFormat="1" ht="14">
      <c r="A415" s="144" t="str">
        <f t="shared" si="49"/>
        <v/>
      </c>
      <c r="B415" s="249" t="str">
        <f t="shared" si="50"/>
        <v/>
      </c>
      <c r="C415" s="250"/>
      <c r="D415" s="144">
        <v>381</v>
      </c>
      <c r="E415" s="144" t="str">
        <f t="shared" si="51"/>
        <v/>
      </c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32"/>
      <c r="AJ415" s="17"/>
      <c r="AK415" s="32"/>
      <c r="AL415" s="5"/>
      <c r="AM415" s="5"/>
      <c r="AN415" s="5"/>
      <c r="AO415" s="5"/>
      <c r="AP415" s="5"/>
      <c r="AQ415" s="296" t="str">
        <f t="shared" si="55"/>
        <v/>
      </c>
      <c r="AR415" s="142" t="str">
        <f t="shared" si="52"/>
        <v/>
      </c>
      <c r="AS415" s="7" t="str">
        <f>UPPER(IF($AI415="","",IF(COUNTIF($AS$34:$AS414,$AI415)&lt;1,$AI415,"")))</f>
        <v/>
      </c>
      <c r="AT415" s="144" t="str">
        <f t="shared" si="53"/>
        <v/>
      </c>
      <c r="AU415" s="142" t="str">
        <f t="shared" si="56"/>
        <v/>
      </c>
      <c r="AV415" s="274"/>
      <c r="AW415" s="251"/>
      <c r="AX415" s="252"/>
      <c r="AY415" s="253" t="str">
        <f t="shared" si="54"/>
        <v/>
      </c>
      <c r="AZ415" s="253"/>
    </row>
    <row r="416" spans="1:52" s="140" customFormat="1" ht="14">
      <c r="A416" s="144" t="str">
        <f t="shared" si="49"/>
        <v/>
      </c>
      <c r="B416" s="249" t="str">
        <f t="shared" si="50"/>
        <v/>
      </c>
      <c r="C416" s="250"/>
      <c r="D416" s="144">
        <v>382</v>
      </c>
      <c r="E416" s="144" t="str">
        <f t="shared" si="51"/>
        <v/>
      </c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32"/>
      <c r="AJ416" s="17"/>
      <c r="AK416" s="32"/>
      <c r="AL416" s="5"/>
      <c r="AM416" s="5"/>
      <c r="AN416" s="5"/>
      <c r="AO416" s="5"/>
      <c r="AP416" s="5"/>
      <c r="AQ416" s="296" t="str">
        <f t="shared" si="55"/>
        <v/>
      </c>
      <c r="AR416" s="142" t="str">
        <f t="shared" si="52"/>
        <v/>
      </c>
      <c r="AS416" s="7" t="str">
        <f>UPPER(IF($AI416="","",IF(COUNTIF($AS$34:$AS415,$AI416)&lt;1,$AI416,"")))</f>
        <v/>
      </c>
      <c r="AT416" s="144" t="str">
        <f t="shared" si="53"/>
        <v/>
      </c>
      <c r="AU416" s="142" t="str">
        <f t="shared" si="56"/>
        <v/>
      </c>
      <c r="AV416" s="274"/>
      <c r="AW416" s="251"/>
      <c r="AX416" s="252"/>
      <c r="AY416" s="253" t="str">
        <f t="shared" si="54"/>
        <v/>
      </c>
      <c r="AZ416" s="253"/>
    </row>
    <row r="417" spans="1:52" s="140" customFormat="1" ht="14">
      <c r="A417" s="144" t="str">
        <f t="shared" si="49"/>
        <v/>
      </c>
      <c r="B417" s="249" t="str">
        <f t="shared" si="50"/>
        <v/>
      </c>
      <c r="C417" s="250"/>
      <c r="D417" s="144">
        <v>383</v>
      </c>
      <c r="E417" s="144" t="str">
        <f t="shared" si="51"/>
        <v/>
      </c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32"/>
      <c r="AJ417" s="17"/>
      <c r="AK417" s="32"/>
      <c r="AL417" s="5"/>
      <c r="AM417" s="5"/>
      <c r="AN417" s="5"/>
      <c r="AO417" s="5"/>
      <c r="AP417" s="5"/>
      <c r="AQ417" s="296" t="str">
        <f t="shared" si="55"/>
        <v/>
      </c>
      <c r="AR417" s="142" t="str">
        <f t="shared" si="52"/>
        <v/>
      </c>
      <c r="AS417" s="7" t="str">
        <f>UPPER(IF($AI417="","",IF(COUNTIF($AS$34:$AS416,$AI417)&lt;1,$AI417,"")))</f>
        <v/>
      </c>
      <c r="AT417" s="144" t="str">
        <f t="shared" si="53"/>
        <v/>
      </c>
      <c r="AU417" s="142" t="str">
        <f t="shared" si="56"/>
        <v/>
      </c>
      <c r="AV417" s="274"/>
      <c r="AW417" s="251"/>
      <c r="AX417" s="252"/>
      <c r="AY417" s="253" t="str">
        <f t="shared" si="54"/>
        <v/>
      </c>
      <c r="AZ417" s="253"/>
    </row>
    <row r="418" spans="1:52" s="140" customFormat="1" ht="14">
      <c r="A418" s="144" t="str">
        <f t="shared" si="49"/>
        <v/>
      </c>
      <c r="B418" s="249" t="str">
        <f t="shared" si="50"/>
        <v/>
      </c>
      <c r="C418" s="250"/>
      <c r="D418" s="144">
        <v>384</v>
      </c>
      <c r="E418" s="144" t="str">
        <f t="shared" si="51"/>
        <v/>
      </c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32"/>
      <c r="AJ418" s="17"/>
      <c r="AK418" s="32"/>
      <c r="AL418" s="5"/>
      <c r="AM418" s="5"/>
      <c r="AN418" s="5"/>
      <c r="AO418" s="5"/>
      <c r="AP418" s="5"/>
      <c r="AQ418" s="296" t="str">
        <f t="shared" si="55"/>
        <v/>
      </c>
      <c r="AR418" s="142" t="str">
        <f t="shared" si="52"/>
        <v/>
      </c>
      <c r="AS418" s="7" t="str">
        <f>UPPER(IF($AI418="","",IF(COUNTIF($AS$34:$AS417,$AI418)&lt;1,$AI418,"")))</f>
        <v/>
      </c>
      <c r="AT418" s="144" t="str">
        <f t="shared" si="53"/>
        <v/>
      </c>
      <c r="AU418" s="142" t="str">
        <f t="shared" si="56"/>
        <v/>
      </c>
      <c r="AV418" s="274"/>
      <c r="AW418" s="251"/>
      <c r="AX418" s="252"/>
      <c r="AY418" s="253" t="str">
        <f t="shared" si="54"/>
        <v/>
      </c>
      <c r="AZ418" s="253"/>
    </row>
    <row r="419" spans="1:52" s="140" customFormat="1" ht="14">
      <c r="A419" s="144" t="str">
        <f t="shared" ref="A419:A482" si="57">UPPER(IF($I419="","",IF($I419&lt;$D$4,$H419&amp;"O",IF($H419="M",VLOOKUP($I419,$D$4:$F$11,2,0),IF($H419="F",VLOOKUP($I419,$D$4:$F$11,3,0))))))</f>
        <v/>
      </c>
      <c r="B419" s="249" t="str">
        <f t="shared" ref="B419:B482" si="58">IF(G419="","",IF(C419="","X",E419&amp;TEXT(C419,"000")))</f>
        <v/>
      </c>
      <c r="C419" s="250"/>
      <c r="D419" s="144">
        <v>385</v>
      </c>
      <c r="E419" s="144" t="str">
        <f t="shared" ref="E419:E482" si="59">IF(COUNTA($S419:$X419)&gt;0,$H419&amp;"O",IF(COUNTA($AA419:$AC419)&gt;0,$H419&amp;"O",IF($L419="OPEN",$H419&amp;"O",$A419)))</f>
        <v/>
      </c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32"/>
      <c r="AJ419" s="17"/>
      <c r="AK419" s="32"/>
      <c r="AL419" s="5"/>
      <c r="AM419" s="5"/>
      <c r="AN419" s="5"/>
      <c r="AO419" s="5"/>
      <c r="AP419" s="5"/>
      <c r="AQ419" s="296" t="str">
        <f t="shared" si="55"/>
        <v/>
      </c>
      <c r="AR419" s="142" t="str">
        <f t="shared" ref="AR419:AR482" si="60">IF(COUNTA(AG419:AH419)&gt;1,"只可選1項接力",IF(AS419="","",$AR$31))</f>
        <v/>
      </c>
      <c r="AS419" s="7" t="str">
        <f>UPPER(IF($AI419="","",IF(COUNTIF($AS$34:$AS418,$AI419)&lt;1,$AI419,"")))</f>
        <v/>
      </c>
      <c r="AT419" s="144" t="str">
        <f t="shared" ref="AT419:AT482" si="61">IF($AI419="","",IF(COUNTIF($AI$35:$AI$1035,$AI419)&lt;4,"每隊最少4人",IF(COUNTIF($AI$35:$AI$1035,$AI419)&gt;6,"每隊最多6人",COUNTIF($AI$35:$AI$1035,$AI419))))</f>
        <v/>
      </c>
      <c r="AU419" s="142" t="str">
        <f t="shared" si="56"/>
        <v/>
      </c>
      <c r="AV419" s="274"/>
      <c r="AW419" s="251"/>
      <c r="AX419" s="252"/>
      <c r="AY419" s="253" t="str">
        <f t="shared" ref="AY419:AY482" si="62">IF(AU419="","",IF(AX419-AU419=0,"",AX419-AU419))</f>
        <v/>
      </c>
      <c r="AZ419" s="253"/>
    </row>
    <row r="420" spans="1:52" s="140" customFormat="1" ht="14">
      <c r="A420" s="144" t="str">
        <f t="shared" si="57"/>
        <v/>
      </c>
      <c r="B420" s="249" t="str">
        <f t="shared" si="58"/>
        <v/>
      </c>
      <c r="C420" s="250"/>
      <c r="D420" s="144">
        <v>386</v>
      </c>
      <c r="E420" s="144" t="str">
        <f t="shared" si="59"/>
        <v/>
      </c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32"/>
      <c r="AJ420" s="17"/>
      <c r="AK420" s="32"/>
      <c r="AL420" s="5"/>
      <c r="AM420" s="5"/>
      <c r="AN420" s="5"/>
      <c r="AO420" s="5"/>
      <c r="AP420" s="5"/>
      <c r="AQ420" s="296" t="str">
        <f t="shared" ref="AQ420:AQ483" si="63">IF($I420="","",IF(COUNTA(M420:AF420)&gt;4,"超過項目上限",IF(COUNTA(M420:AF420)=0,"請選個人項目",IF(AL420="Y",0,IF(COUNTA(AK420)=1,COUNTA(M420:AF420)*($AQ$31+$AQ$32)+$AQ$30,IF(COUNTA(AK420)=0,COUNTA(M420:AF420)*($AQ$31+$AQ$30)," 輸入錯誤"))))))</f>
        <v/>
      </c>
      <c r="AR420" s="142" t="str">
        <f t="shared" si="60"/>
        <v/>
      </c>
      <c r="AS420" s="7" t="str">
        <f>UPPER(IF($AI420="","",IF(COUNTIF($AS$34:$AS419,$AI420)&lt;1,$AI420,"")))</f>
        <v/>
      </c>
      <c r="AT420" s="144" t="str">
        <f t="shared" si="61"/>
        <v/>
      </c>
      <c r="AU420" s="142" t="str">
        <f t="shared" si="56"/>
        <v/>
      </c>
      <c r="AV420" s="274"/>
      <c r="AW420" s="251"/>
      <c r="AX420" s="252"/>
      <c r="AY420" s="253" t="str">
        <f t="shared" si="62"/>
        <v/>
      </c>
      <c r="AZ420" s="253"/>
    </row>
    <row r="421" spans="1:52" s="140" customFormat="1" ht="14">
      <c r="A421" s="144" t="str">
        <f t="shared" si="57"/>
        <v/>
      </c>
      <c r="B421" s="249" t="str">
        <f t="shared" si="58"/>
        <v/>
      </c>
      <c r="C421" s="250"/>
      <c r="D421" s="144">
        <v>387</v>
      </c>
      <c r="E421" s="144" t="str">
        <f t="shared" si="59"/>
        <v/>
      </c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32"/>
      <c r="AJ421" s="17"/>
      <c r="AK421" s="32"/>
      <c r="AL421" s="5"/>
      <c r="AM421" s="5"/>
      <c r="AN421" s="5"/>
      <c r="AO421" s="5"/>
      <c r="AP421" s="5"/>
      <c r="AQ421" s="296" t="str">
        <f t="shared" si="63"/>
        <v/>
      </c>
      <c r="AR421" s="142" t="str">
        <f t="shared" si="60"/>
        <v/>
      </c>
      <c r="AS421" s="7" t="str">
        <f>UPPER(IF($AI421="","",IF(COUNTIF($AS$34:$AS420,$AI421)&lt;1,$AI421,"")))</f>
        <v/>
      </c>
      <c r="AT421" s="144" t="str">
        <f t="shared" si="61"/>
        <v/>
      </c>
      <c r="AU421" s="142" t="str">
        <f t="shared" ref="AU421:AU484" si="64">IF($E421="","",IF(ISTEXT(AQ421),"輸入有錯誤",IF($AJ421="",SUM($AQ421:$AR421)+$AW421,SUM($AQ421:$AR421)+$AW421+$AJ$34)))</f>
        <v/>
      </c>
      <c r="AV421" s="274"/>
      <c r="AW421" s="251"/>
      <c r="AX421" s="252"/>
      <c r="AY421" s="253" t="str">
        <f t="shared" si="62"/>
        <v/>
      </c>
      <c r="AZ421" s="253"/>
    </row>
    <row r="422" spans="1:52" s="140" customFormat="1" ht="14">
      <c r="A422" s="144" t="str">
        <f t="shared" si="57"/>
        <v/>
      </c>
      <c r="B422" s="249" t="str">
        <f t="shared" si="58"/>
        <v/>
      </c>
      <c r="C422" s="250"/>
      <c r="D422" s="144">
        <v>388</v>
      </c>
      <c r="E422" s="144" t="str">
        <f t="shared" si="59"/>
        <v/>
      </c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32"/>
      <c r="AJ422" s="17"/>
      <c r="AK422" s="32"/>
      <c r="AL422" s="5"/>
      <c r="AM422" s="5"/>
      <c r="AN422" s="5"/>
      <c r="AO422" s="5"/>
      <c r="AP422" s="5"/>
      <c r="AQ422" s="296" t="str">
        <f t="shared" si="63"/>
        <v/>
      </c>
      <c r="AR422" s="142" t="str">
        <f t="shared" si="60"/>
        <v/>
      </c>
      <c r="AS422" s="7" t="str">
        <f>UPPER(IF($AI422="","",IF(COUNTIF($AS$34:$AS421,$AI422)&lt;1,$AI422,"")))</f>
        <v/>
      </c>
      <c r="AT422" s="144" t="str">
        <f t="shared" si="61"/>
        <v/>
      </c>
      <c r="AU422" s="142" t="str">
        <f t="shared" si="64"/>
        <v/>
      </c>
      <c r="AV422" s="274"/>
      <c r="AW422" s="251"/>
      <c r="AX422" s="252"/>
      <c r="AY422" s="253" t="str">
        <f t="shared" si="62"/>
        <v/>
      </c>
      <c r="AZ422" s="253"/>
    </row>
    <row r="423" spans="1:52" s="140" customFormat="1" ht="14">
      <c r="A423" s="144" t="str">
        <f t="shared" si="57"/>
        <v/>
      </c>
      <c r="B423" s="249" t="str">
        <f t="shared" si="58"/>
        <v/>
      </c>
      <c r="C423" s="250"/>
      <c r="D423" s="144">
        <v>389</v>
      </c>
      <c r="E423" s="144" t="str">
        <f t="shared" si="59"/>
        <v/>
      </c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32"/>
      <c r="AJ423" s="17"/>
      <c r="AK423" s="32"/>
      <c r="AL423" s="5"/>
      <c r="AM423" s="5"/>
      <c r="AN423" s="5"/>
      <c r="AO423" s="5"/>
      <c r="AP423" s="5"/>
      <c r="AQ423" s="296" t="str">
        <f t="shared" si="63"/>
        <v/>
      </c>
      <c r="AR423" s="142" t="str">
        <f t="shared" si="60"/>
        <v/>
      </c>
      <c r="AS423" s="7" t="str">
        <f>UPPER(IF($AI423="","",IF(COUNTIF($AS$34:$AS422,$AI423)&lt;1,$AI423,"")))</f>
        <v/>
      </c>
      <c r="AT423" s="144" t="str">
        <f t="shared" si="61"/>
        <v/>
      </c>
      <c r="AU423" s="142" t="str">
        <f t="shared" si="64"/>
        <v/>
      </c>
      <c r="AV423" s="274"/>
      <c r="AW423" s="251"/>
      <c r="AX423" s="252"/>
      <c r="AY423" s="253" t="str">
        <f t="shared" si="62"/>
        <v/>
      </c>
      <c r="AZ423" s="253"/>
    </row>
    <row r="424" spans="1:52" s="140" customFormat="1" ht="14">
      <c r="A424" s="144" t="str">
        <f t="shared" si="57"/>
        <v/>
      </c>
      <c r="B424" s="249" t="str">
        <f t="shared" si="58"/>
        <v/>
      </c>
      <c r="C424" s="250"/>
      <c r="D424" s="144">
        <v>390</v>
      </c>
      <c r="E424" s="144" t="str">
        <f t="shared" si="59"/>
        <v/>
      </c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32"/>
      <c r="AJ424" s="17"/>
      <c r="AK424" s="32"/>
      <c r="AL424" s="5"/>
      <c r="AM424" s="5"/>
      <c r="AN424" s="5"/>
      <c r="AO424" s="5"/>
      <c r="AP424" s="5"/>
      <c r="AQ424" s="296" t="str">
        <f t="shared" si="63"/>
        <v/>
      </c>
      <c r="AR424" s="142" t="str">
        <f t="shared" si="60"/>
        <v/>
      </c>
      <c r="AS424" s="7" t="str">
        <f>UPPER(IF($AI424="","",IF(COUNTIF($AS$34:$AS423,$AI424)&lt;1,$AI424,"")))</f>
        <v/>
      </c>
      <c r="AT424" s="144" t="str">
        <f t="shared" si="61"/>
        <v/>
      </c>
      <c r="AU424" s="142" t="str">
        <f t="shared" si="64"/>
        <v/>
      </c>
      <c r="AV424" s="274"/>
      <c r="AW424" s="251"/>
      <c r="AX424" s="252"/>
      <c r="AY424" s="253" t="str">
        <f t="shared" si="62"/>
        <v/>
      </c>
      <c r="AZ424" s="253"/>
    </row>
    <row r="425" spans="1:52" s="140" customFormat="1" ht="14">
      <c r="A425" s="144" t="str">
        <f t="shared" si="57"/>
        <v/>
      </c>
      <c r="B425" s="249" t="str">
        <f t="shared" si="58"/>
        <v/>
      </c>
      <c r="C425" s="250"/>
      <c r="D425" s="144">
        <v>391</v>
      </c>
      <c r="E425" s="144" t="str">
        <f t="shared" si="59"/>
        <v/>
      </c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32"/>
      <c r="AJ425" s="17"/>
      <c r="AK425" s="32"/>
      <c r="AL425" s="5"/>
      <c r="AM425" s="5"/>
      <c r="AN425" s="5"/>
      <c r="AO425" s="5"/>
      <c r="AP425" s="5"/>
      <c r="AQ425" s="296" t="str">
        <f t="shared" si="63"/>
        <v/>
      </c>
      <c r="AR425" s="142" t="str">
        <f t="shared" si="60"/>
        <v/>
      </c>
      <c r="AS425" s="7" t="str">
        <f>UPPER(IF($AI425="","",IF(COUNTIF($AS$34:$AS424,$AI425)&lt;1,$AI425,"")))</f>
        <v/>
      </c>
      <c r="AT425" s="144" t="str">
        <f t="shared" si="61"/>
        <v/>
      </c>
      <c r="AU425" s="142" t="str">
        <f t="shared" si="64"/>
        <v/>
      </c>
      <c r="AV425" s="274"/>
      <c r="AW425" s="251"/>
      <c r="AX425" s="252"/>
      <c r="AY425" s="253" t="str">
        <f t="shared" si="62"/>
        <v/>
      </c>
      <c r="AZ425" s="253"/>
    </row>
    <row r="426" spans="1:52" s="140" customFormat="1" ht="14">
      <c r="A426" s="144" t="str">
        <f t="shared" si="57"/>
        <v/>
      </c>
      <c r="B426" s="249" t="str">
        <f t="shared" si="58"/>
        <v/>
      </c>
      <c r="C426" s="250"/>
      <c r="D426" s="144">
        <v>392</v>
      </c>
      <c r="E426" s="144" t="str">
        <f t="shared" si="59"/>
        <v/>
      </c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32"/>
      <c r="AJ426" s="17"/>
      <c r="AK426" s="32"/>
      <c r="AL426" s="5"/>
      <c r="AM426" s="5"/>
      <c r="AN426" s="5"/>
      <c r="AO426" s="5"/>
      <c r="AP426" s="5"/>
      <c r="AQ426" s="296" t="str">
        <f t="shared" si="63"/>
        <v/>
      </c>
      <c r="AR426" s="142" t="str">
        <f t="shared" si="60"/>
        <v/>
      </c>
      <c r="AS426" s="7" t="str">
        <f>UPPER(IF($AI426="","",IF(COUNTIF($AS$34:$AS425,$AI426)&lt;1,$AI426,"")))</f>
        <v/>
      </c>
      <c r="AT426" s="144" t="str">
        <f t="shared" si="61"/>
        <v/>
      </c>
      <c r="AU426" s="142" t="str">
        <f t="shared" si="64"/>
        <v/>
      </c>
      <c r="AV426" s="274"/>
      <c r="AW426" s="251"/>
      <c r="AX426" s="252"/>
      <c r="AY426" s="253" t="str">
        <f t="shared" si="62"/>
        <v/>
      </c>
      <c r="AZ426" s="253"/>
    </row>
    <row r="427" spans="1:52" s="140" customFormat="1" ht="14">
      <c r="A427" s="144" t="str">
        <f t="shared" si="57"/>
        <v/>
      </c>
      <c r="B427" s="249" t="str">
        <f t="shared" si="58"/>
        <v/>
      </c>
      <c r="C427" s="250"/>
      <c r="D427" s="144">
        <v>393</v>
      </c>
      <c r="E427" s="144" t="str">
        <f t="shared" si="59"/>
        <v/>
      </c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32"/>
      <c r="AJ427" s="17"/>
      <c r="AK427" s="32"/>
      <c r="AL427" s="5"/>
      <c r="AM427" s="5"/>
      <c r="AN427" s="5"/>
      <c r="AO427" s="5"/>
      <c r="AP427" s="5"/>
      <c r="AQ427" s="296" t="str">
        <f t="shared" si="63"/>
        <v/>
      </c>
      <c r="AR427" s="142" t="str">
        <f t="shared" si="60"/>
        <v/>
      </c>
      <c r="AS427" s="7" t="str">
        <f>UPPER(IF($AI427="","",IF(COUNTIF($AS$34:$AS426,$AI427)&lt;1,$AI427,"")))</f>
        <v/>
      </c>
      <c r="AT427" s="144" t="str">
        <f t="shared" si="61"/>
        <v/>
      </c>
      <c r="AU427" s="142" t="str">
        <f t="shared" si="64"/>
        <v/>
      </c>
      <c r="AV427" s="274"/>
      <c r="AW427" s="251"/>
      <c r="AX427" s="252"/>
      <c r="AY427" s="253" t="str">
        <f t="shared" si="62"/>
        <v/>
      </c>
      <c r="AZ427" s="253"/>
    </row>
    <row r="428" spans="1:52" s="140" customFormat="1" ht="14">
      <c r="A428" s="144" t="str">
        <f t="shared" si="57"/>
        <v/>
      </c>
      <c r="B428" s="249" t="str">
        <f t="shared" si="58"/>
        <v/>
      </c>
      <c r="C428" s="250"/>
      <c r="D428" s="144">
        <v>394</v>
      </c>
      <c r="E428" s="144" t="str">
        <f t="shared" si="59"/>
        <v/>
      </c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32"/>
      <c r="AJ428" s="17"/>
      <c r="AK428" s="32"/>
      <c r="AL428" s="5"/>
      <c r="AM428" s="5"/>
      <c r="AN428" s="5"/>
      <c r="AO428" s="5"/>
      <c r="AP428" s="5"/>
      <c r="AQ428" s="296" t="str">
        <f t="shared" si="63"/>
        <v/>
      </c>
      <c r="AR428" s="142" t="str">
        <f t="shared" si="60"/>
        <v/>
      </c>
      <c r="AS428" s="7" t="str">
        <f>UPPER(IF($AI428="","",IF(COUNTIF($AS$34:$AS427,$AI428)&lt;1,$AI428,"")))</f>
        <v/>
      </c>
      <c r="AT428" s="144" t="str">
        <f t="shared" si="61"/>
        <v/>
      </c>
      <c r="AU428" s="142" t="str">
        <f t="shared" si="64"/>
        <v/>
      </c>
      <c r="AV428" s="274"/>
      <c r="AW428" s="251"/>
      <c r="AX428" s="252"/>
      <c r="AY428" s="253" t="str">
        <f t="shared" si="62"/>
        <v/>
      </c>
      <c r="AZ428" s="253"/>
    </row>
    <row r="429" spans="1:52" s="140" customFormat="1" ht="14">
      <c r="A429" s="144" t="str">
        <f t="shared" si="57"/>
        <v/>
      </c>
      <c r="B429" s="249" t="str">
        <f t="shared" si="58"/>
        <v/>
      </c>
      <c r="C429" s="250"/>
      <c r="D429" s="144">
        <v>395</v>
      </c>
      <c r="E429" s="144" t="str">
        <f t="shared" si="59"/>
        <v/>
      </c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32"/>
      <c r="AJ429" s="17"/>
      <c r="AK429" s="32"/>
      <c r="AL429" s="5"/>
      <c r="AM429" s="5"/>
      <c r="AN429" s="5"/>
      <c r="AO429" s="5"/>
      <c r="AP429" s="5"/>
      <c r="AQ429" s="296" t="str">
        <f t="shared" si="63"/>
        <v/>
      </c>
      <c r="AR429" s="142" t="str">
        <f t="shared" si="60"/>
        <v/>
      </c>
      <c r="AS429" s="7" t="str">
        <f>UPPER(IF($AI429="","",IF(COUNTIF($AS$34:$AS428,$AI429)&lt;1,$AI429,"")))</f>
        <v/>
      </c>
      <c r="AT429" s="144" t="str">
        <f t="shared" si="61"/>
        <v/>
      </c>
      <c r="AU429" s="142" t="str">
        <f t="shared" si="64"/>
        <v/>
      </c>
      <c r="AV429" s="274"/>
      <c r="AW429" s="251"/>
      <c r="AX429" s="252"/>
      <c r="AY429" s="253" t="str">
        <f t="shared" si="62"/>
        <v/>
      </c>
      <c r="AZ429" s="253"/>
    </row>
    <row r="430" spans="1:52" s="140" customFormat="1" ht="14">
      <c r="A430" s="144" t="str">
        <f t="shared" si="57"/>
        <v/>
      </c>
      <c r="B430" s="249" t="str">
        <f t="shared" si="58"/>
        <v/>
      </c>
      <c r="C430" s="250"/>
      <c r="D430" s="144">
        <v>396</v>
      </c>
      <c r="E430" s="144" t="str">
        <f t="shared" si="59"/>
        <v/>
      </c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32"/>
      <c r="AJ430" s="17"/>
      <c r="AK430" s="32"/>
      <c r="AL430" s="5"/>
      <c r="AM430" s="5"/>
      <c r="AN430" s="5"/>
      <c r="AO430" s="5"/>
      <c r="AP430" s="5"/>
      <c r="AQ430" s="296" t="str">
        <f t="shared" si="63"/>
        <v/>
      </c>
      <c r="AR430" s="142" t="str">
        <f t="shared" si="60"/>
        <v/>
      </c>
      <c r="AS430" s="7" t="str">
        <f>UPPER(IF($AI430="","",IF(COUNTIF($AS$34:$AS429,$AI430)&lt;1,$AI430,"")))</f>
        <v/>
      </c>
      <c r="AT430" s="144" t="str">
        <f t="shared" si="61"/>
        <v/>
      </c>
      <c r="AU430" s="142" t="str">
        <f t="shared" si="64"/>
        <v/>
      </c>
      <c r="AV430" s="274"/>
      <c r="AW430" s="251"/>
      <c r="AX430" s="252"/>
      <c r="AY430" s="253" t="str">
        <f t="shared" si="62"/>
        <v/>
      </c>
      <c r="AZ430" s="253"/>
    </row>
    <row r="431" spans="1:52" s="140" customFormat="1" ht="14">
      <c r="A431" s="144" t="str">
        <f t="shared" si="57"/>
        <v/>
      </c>
      <c r="B431" s="249" t="str">
        <f t="shared" si="58"/>
        <v/>
      </c>
      <c r="C431" s="250"/>
      <c r="D431" s="144">
        <v>397</v>
      </c>
      <c r="E431" s="144" t="str">
        <f t="shared" si="59"/>
        <v/>
      </c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32"/>
      <c r="AJ431" s="17"/>
      <c r="AK431" s="32"/>
      <c r="AL431" s="5"/>
      <c r="AM431" s="5"/>
      <c r="AN431" s="5"/>
      <c r="AO431" s="5"/>
      <c r="AP431" s="5"/>
      <c r="AQ431" s="296" t="str">
        <f t="shared" si="63"/>
        <v/>
      </c>
      <c r="AR431" s="142" t="str">
        <f t="shared" si="60"/>
        <v/>
      </c>
      <c r="AS431" s="7" t="str">
        <f>UPPER(IF($AI431="","",IF(COUNTIF($AS$34:$AS430,$AI431)&lt;1,$AI431,"")))</f>
        <v/>
      </c>
      <c r="AT431" s="144" t="str">
        <f t="shared" si="61"/>
        <v/>
      </c>
      <c r="AU431" s="142" t="str">
        <f t="shared" si="64"/>
        <v/>
      </c>
      <c r="AV431" s="274"/>
      <c r="AW431" s="251"/>
      <c r="AX431" s="252"/>
      <c r="AY431" s="253" t="str">
        <f t="shared" si="62"/>
        <v/>
      </c>
      <c r="AZ431" s="253"/>
    </row>
    <row r="432" spans="1:52" s="140" customFormat="1" ht="14">
      <c r="A432" s="144" t="str">
        <f t="shared" si="57"/>
        <v/>
      </c>
      <c r="B432" s="249" t="str">
        <f t="shared" si="58"/>
        <v/>
      </c>
      <c r="C432" s="250"/>
      <c r="D432" s="144">
        <v>398</v>
      </c>
      <c r="E432" s="144" t="str">
        <f t="shared" si="59"/>
        <v/>
      </c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32"/>
      <c r="AJ432" s="17"/>
      <c r="AK432" s="32"/>
      <c r="AL432" s="5"/>
      <c r="AM432" s="5"/>
      <c r="AN432" s="5"/>
      <c r="AO432" s="5"/>
      <c r="AP432" s="5"/>
      <c r="AQ432" s="296" t="str">
        <f t="shared" si="63"/>
        <v/>
      </c>
      <c r="AR432" s="142" t="str">
        <f t="shared" si="60"/>
        <v/>
      </c>
      <c r="AS432" s="7" t="str">
        <f>UPPER(IF($AI432="","",IF(COUNTIF($AS$34:$AS431,$AI432)&lt;1,$AI432,"")))</f>
        <v/>
      </c>
      <c r="AT432" s="144" t="str">
        <f t="shared" si="61"/>
        <v/>
      </c>
      <c r="AU432" s="142" t="str">
        <f t="shared" si="64"/>
        <v/>
      </c>
      <c r="AV432" s="274"/>
      <c r="AW432" s="251"/>
      <c r="AX432" s="252"/>
      <c r="AY432" s="253" t="str">
        <f t="shared" si="62"/>
        <v/>
      </c>
      <c r="AZ432" s="253"/>
    </row>
    <row r="433" spans="1:52" s="140" customFormat="1" ht="14">
      <c r="A433" s="144" t="str">
        <f t="shared" si="57"/>
        <v/>
      </c>
      <c r="B433" s="249" t="str">
        <f t="shared" si="58"/>
        <v/>
      </c>
      <c r="C433" s="250"/>
      <c r="D433" s="144">
        <v>399</v>
      </c>
      <c r="E433" s="144" t="str">
        <f t="shared" si="59"/>
        <v/>
      </c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32"/>
      <c r="AJ433" s="17"/>
      <c r="AK433" s="32"/>
      <c r="AL433" s="5"/>
      <c r="AM433" s="5"/>
      <c r="AN433" s="5"/>
      <c r="AO433" s="5"/>
      <c r="AP433" s="5"/>
      <c r="AQ433" s="296" t="str">
        <f t="shared" si="63"/>
        <v/>
      </c>
      <c r="AR433" s="142" t="str">
        <f t="shared" si="60"/>
        <v/>
      </c>
      <c r="AS433" s="7" t="str">
        <f>UPPER(IF($AI433="","",IF(COUNTIF($AS$34:$AS432,$AI433)&lt;1,$AI433,"")))</f>
        <v/>
      </c>
      <c r="AT433" s="144" t="str">
        <f t="shared" si="61"/>
        <v/>
      </c>
      <c r="AU433" s="142" t="str">
        <f t="shared" si="64"/>
        <v/>
      </c>
      <c r="AV433" s="274"/>
      <c r="AW433" s="251"/>
      <c r="AX433" s="252"/>
      <c r="AY433" s="253" t="str">
        <f t="shared" si="62"/>
        <v/>
      </c>
      <c r="AZ433" s="253"/>
    </row>
    <row r="434" spans="1:52" s="140" customFormat="1" ht="14">
      <c r="A434" s="144" t="str">
        <f t="shared" si="57"/>
        <v/>
      </c>
      <c r="B434" s="249" t="str">
        <f t="shared" si="58"/>
        <v/>
      </c>
      <c r="C434" s="250"/>
      <c r="D434" s="144">
        <v>400</v>
      </c>
      <c r="E434" s="144" t="str">
        <f t="shared" si="59"/>
        <v/>
      </c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32"/>
      <c r="AJ434" s="17"/>
      <c r="AK434" s="32"/>
      <c r="AL434" s="5"/>
      <c r="AM434" s="5"/>
      <c r="AN434" s="5"/>
      <c r="AO434" s="5"/>
      <c r="AP434" s="5"/>
      <c r="AQ434" s="296" t="str">
        <f t="shared" si="63"/>
        <v/>
      </c>
      <c r="AR434" s="142" t="str">
        <f t="shared" si="60"/>
        <v/>
      </c>
      <c r="AS434" s="7" t="str">
        <f>UPPER(IF($AI434="","",IF(COUNTIF($AS$34:$AS433,$AI434)&lt;1,$AI434,"")))</f>
        <v/>
      </c>
      <c r="AT434" s="144" t="str">
        <f t="shared" si="61"/>
        <v/>
      </c>
      <c r="AU434" s="142" t="str">
        <f t="shared" si="64"/>
        <v/>
      </c>
      <c r="AV434" s="274"/>
      <c r="AW434" s="251"/>
      <c r="AX434" s="252"/>
      <c r="AY434" s="253" t="str">
        <f t="shared" si="62"/>
        <v/>
      </c>
      <c r="AZ434" s="253"/>
    </row>
    <row r="435" spans="1:52" s="140" customFormat="1" ht="14">
      <c r="A435" s="144" t="str">
        <f t="shared" si="57"/>
        <v/>
      </c>
      <c r="B435" s="249" t="str">
        <f t="shared" si="58"/>
        <v/>
      </c>
      <c r="C435" s="250"/>
      <c r="D435" s="144">
        <v>401</v>
      </c>
      <c r="E435" s="144" t="str">
        <f t="shared" si="59"/>
        <v/>
      </c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32"/>
      <c r="AJ435" s="17"/>
      <c r="AK435" s="32"/>
      <c r="AL435" s="5"/>
      <c r="AM435" s="5"/>
      <c r="AN435" s="5"/>
      <c r="AO435" s="5"/>
      <c r="AP435" s="5"/>
      <c r="AQ435" s="296" t="str">
        <f t="shared" si="63"/>
        <v/>
      </c>
      <c r="AR435" s="142" t="str">
        <f t="shared" si="60"/>
        <v/>
      </c>
      <c r="AS435" s="7" t="str">
        <f>UPPER(IF($AI435="","",IF(COUNTIF($AS$34:$AS434,$AI435)&lt;1,$AI435,"")))</f>
        <v/>
      </c>
      <c r="AT435" s="144" t="str">
        <f t="shared" si="61"/>
        <v/>
      </c>
      <c r="AU435" s="142" t="str">
        <f t="shared" si="64"/>
        <v/>
      </c>
      <c r="AV435" s="274"/>
      <c r="AW435" s="251"/>
      <c r="AX435" s="252"/>
      <c r="AY435" s="253" t="str">
        <f t="shared" si="62"/>
        <v/>
      </c>
      <c r="AZ435" s="253"/>
    </row>
    <row r="436" spans="1:52" s="140" customFormat="1" ht="14">
      <c r="A436" s="144" t="str">
        <f t="shared" si="57"/>
        <v/>
      </c>
      <c r="B436" s="249" t="str">
        <f t="shared" si="58"/>
        <v/>
      </c>
      <c r="C436" s="250"/>
      <c r="D436" s="144">
        <v>402</v>
      </c>
      <c r="E436" s="144" t="str">
        <f t="shared" si="59"/>
        <v/>
      </c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32"/>
      <c r="AJ436" s="17"/>
      <c r="AK436" s="32"/>
      <c r="AL436" s="5"/>
      <c r="AM436" s="5"/>
      <c r="AN436" s="5"/>
      <c r="AO436" s="5"/>
      <c r="AP436" s="5"/>
      <c r="AQ436" s="296" t="str">
        <f t="shared" si="63"/>
        <v/>
      </c>
      <c r="AR436" s="142" t="str">
        <f t="shared" si="60"/>
        <v/>
      </c>
      <c r="AS436" s="7" t="str">
        <f>UPPER(IF($AI436="","",IF(COUNTIF($AS$34:$AS435,$AI436)&lt;1,$AI436,"")))</f>
        <v/>
      </c>
      <c r="AT436" s="144" t="str">
        <f t="shared" si="61"/>
        <v/>
      </c>
      <c r="AU436" s="142" t="str">
        <f t="shared" si="64"/>
        <v/>
      </c>
      <c r="AV436" s="274"/>
      <c r="AW436" s="251"/>
      <c r="AX436" s="252"/>
      <c r="AY436" s="253" t="str">
        <f t="shared" si="62"/>
        <v/>
      </c>
      <c r="AZ436" s="253"/>
    </row>
    <row r="437" spans="1:52" s="140" customFormat="1" ht="14">
      <c r="A437" s="144" t="str">
        <f t="shared" si="57"/>
        <v/>
      </c>
      <c r="B437" s="249" t="str">
        <f t="shared" si="58"/>
        <v/>
      </c>
      <c r="C437" s="250"/>
      <c r="D437" s="144">
        <v>403</v>
      </c>
      <c r="E437" s="144" t="str">
        <f t="shared" si="59"/>
        <v/>
      </c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32"/>
      <c r="AJ437" s="17"/>
      <c r="AK437" s="32"/>
      <c r="AL437" s="5"/>
      <c r="AM437" s="5"/>
      <c r="AN437" s="5"/>
      <c r="AO437" s="5"/>
      <c r="AP437" s="5"/>
      <c r="AQ437" s="296" t="str">
        <f t="shared" si="63"/>
        <v/>
      </c>
      <c r="AR437" s="142" t="str">
        <f t="shared" si="60"/>
        <v/>
      </c>
      <c r="AS437" s="7" t="str">
        <f>UPPER(IF($AI437="","",IF(COUNTIF($AS$34:$AS436,$AI437)&lt;1,$AI437,"")))</f>
        <v/>
      </c>
      <c r="AT437" s="144" t="str">
        <f t="shared" si="61"/>
        <v/>
      </c>
      <c r="AU437" s="142" t="str">
        <f t="shared" si="64"/>
        <v/>
      </c>
      <c r="AV437" s="274"/>
      <c r="AW437" s="251"/>
      <c r="AX437" s="252"/>
      <c r="AY437" s="253" t="str">
        <f t="shared" si="62"/>
        <v/>
      </c>
      <c r="AZ437" s="253"/>
    </row>
    <row r="438" spans="1:52" s="140" customFormat="1" ht="14">
      <c r="A438" s="144" t="str">
        <f t="shared" si="57"/>
        <v/>
      </c>
      <c r="B438" s="249" t="str">
        <f t="shared" si="58"/>
        <v/>
      </c>
      <c r="C438" s="250"/>
      <c r="D438" s="144">
        <v>404</v>
      </c>
      <c r="E438" s="144" t="str">
        <f t="shared" si="59"/>
        <v/>
      </c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32"/>
      <c r="AJ438" s="17"/>
      <c r="AK438" s="32"/>
      <c r="AL438" s="5"/>
      <c r="AM438" s="5"/>
      <c r="AN438" s="5"/>
      <c r="AO438" s="5"/>
      <c r="AP438" s="5"/>
      <c r="AQ438" s="296" t="str">
        <f t="shared" si="63"/>
        <v/>
      </c>
      <c r="AR438" s="142" t="str">
        <f t="shared" si="60"/>
        <v/>
      </c>
      <c r="AS438" s="7" t="str">
        <f>UPPER(IF($AI438="","",IF(COUNTIF($AS$34:$AS437,$AI438)&lt;1,$AI438,"")))</f>
        <v/>
      </c>
      <c r="AT438" s="144" t="str">
        <f t="shared" si="61"/>
        <v/>
      </c>
      <c r="AU438" s="142" t="str">
        <f t="shared" si="64"/>
        <v/>
      </c>
      <c r="AV438" s="274"/>
      <c r="AW438" s="251"/>
      <c r="AX438" s="252"/>
      <c r="AY438" s="253" t="str">
        <f t="shared" si="62"/>
        <v/>
      </c>
      <c r="AZ438" s="253"/>
    </row>
    <row r="439" spans="1:52" s="140" customFormat="1" ht="14">
      <c r="A439" s="144" t="str">
        <f t="shared" si="57"/>
        <v/>
      </c>
      <c r="B439" s="249" t="str">
        <f t="shared" si="58"/>
        <v/>
      </c>
      <c r="C439" s="250"/>
      <c r="D439" s="144">
        <v>405</v>
      </c>
      <c r="E439" s="144" t="str">
        <f t="shared" si="59"/>
        <v/>
      </c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32"/>
      <c r="AJ439" s="17"/>
      <c r="AK439" s="32"/>
      <c r="AL439" s="5"/>
      <c r="AM439" s="5"/>
      <c r="AN439" s="5"/>
      <c r="AO439" s="5"/>
      <c r="AP439" s="5"/>
      <c r="AQ439" s="296" t="str">
        <f t="shared" si="63"/>
        <v/>
      </c>
      <c r="AR439" s="142" t="str">
        <f t="shared" si="60"/>
        <v/>
      </c>
      <c r="AS439" s="7" t="str">
        <f>UPPER(IF($AI439="","",IF(COUNTIF($AS$34:$AS438,$AI439)&lt;1,$AI439,"")))</f>
        <v/>
      </c>
      <c r="AT439" s="144" t="str">
        <f t="shared" si="61"/>
        <v/>
      </c>
      <c r="AU439" s="142" t="str">
        <f t="shared" si="64"/>
        <v/>
      </c>
      <c r="AV439" s="274"/>
      <c r="AW439" s="251"/>
      <c r="AX439" s="252"/>
      <c r="AY439" s="253" t="str">
        <f t="shared" si="62"/>
        <v/>
      </c>
      <c r="AZ439" s="253"/>
    </row>
    <row r="440" spans="1:52" s="140" customFormat="1" ht="14">
      <c r="A440" s="144" t="str">
        <f t="shared" si="57"/>
        <v/>
      </c>
      <c r="B440" s="249" t="str">
        <f t="shared" si="58"/>
        <v/>
      </c>
      <c r="C440" s="250"/>
      <c r="D440" s="144">
        <v>406</v>
      </c>
      <c r="E440" s="144" t="str">
        <f t="shared" si="59"/>
        <v/>
      </c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32"/>
      <c r="AJ440" s="17"/>
      <c r="AK440" s="32"/>
      <c r="AL440" s="5"/>
      <c r="AM440" s="5"/>
      <c r="AN440" s="5"/>
      <c r="AO440" s="5"/>
      <c r="AP440" s="5"/>
      <c r="AQ440" s="296" t="str">
        <f t="shared" si="63"/>
        <v/>
      </c>
      <c r="AR440" s="142" t="str">
        <f t="shared" si="60"/>
        <v/>
      </c>
      <c r="AS440" s="7" t="str">
        <f>UPPER(IF($AI440="","",IF(COUNTIF($AS$34:$AS439,$AI440)&lt;1,$AI440,"")))</f>
        <v/>
      </c>
      <c r="AT440" s="144" t="str">
        <f t="shared" si="61"/>
        <v/>
      </c>
      <c r="AU440" s="142" t="str">
        <f t="shared" si="64"/>
        <v/>
      </c>
      <c r="AV440" s="274"/>
      <c r="AW440" s="251"/>
      <c r="AX440" s="252"/>
      <c r="AY440" s="253" t="str">
        <f t="shared" si="62"/>
        <v/>
      </c>
      <c r="AZ440" s="253"/>
    </row>
    <row r="441" spans="1:52" s="140" customFormat="1" ht="14">
      <c r="A441" s="144" t="str">
        <f t="shared" si="57"/>
        <v/>
      </c>
      <c r="B441" s="249" t="str">
        <f t="shared" si="58"/>
        <v/>
      </c>
      <c r="C441" s="250"/>
      <c r="D441" s="144">
        <v>407</v>
      </c>
      <c r="E441" s="144" t="str">
        <f t="shared" si="59"/>
        <v/>
      </c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32"/>
      <c r="AJ441" s="17"/>
      <c r="AK441" s="32"/>
      <c r="AL441" s="5"/>
      <c r="AM441" s="5"/>
      <c r="AN441" s="5"/>
      <c r="AO441" s="5"/>
      <c r="AP441" s="5"/>
      <c r="AQ441" s="296" t="str">
        <f t="shared" si="63"/>
        <v/>
      </c>
      <c r="AR441" s="142" t="str">
        <f t="shared" si="60"/>
        <v/>
      </c>
      <c r="AS441" s="7" t="str">
        <f>UPPER(IF($AI441="","",IF(COUNTIF($AS$34:$AS440,$AI441)&lt;1,$AI441,"")))</f>
        <v/>
      </c>
      <c r="AT441" s="144" t="str">
        <f t="shared" si="61"/>
        <v/>
      </c>
      <c r="AU441" s="142" t="str">
        <f t="shared" si="64"/>
        <v/>
      </c>
      <c r="AV441" s="274"/>
      <c r="AW441" s="251"/>
      <c r="AX441" s="252"/>
      <c r="AY441" s="253" t="str">
        <f t="shared" si="62"/>
        <v/>
      </c>
      <c r="AZ441" s="253"/>
    </row>
    <row r="442" spans="1:52" s="140" customFormat="1" ht="14">
      <c r="A442" s="144" t="str">
        <f t="shared" si="57"/>
        <v/>
      </c>
      <c r="B442" s="249" t="str">
        <f t="shared" si="58"/>
        <v/>
      </c>
      <c r="C442" s="250"/>
      <c r="D442" s="144">
        <v>408</v>
      </c>
      <c r="E442" s="144" t="str">
        <f t="shared" si="59"/>
        <v/>
      </c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32"/>
      <c r="AJ442" s="17"/>
      <c r="AK442" s="32"/>
      <c r="AL442" s="5"/>
      <c r="AM442" s="5"/>
      <c r="AN442" s="5"/>
      <c r="AO442" s="5"/>
      <c r="AP442" s="5"/>
      <c r="AQ442" s="296" t="str">
        <f t="shared" si="63"/>
        <v/>
      </c>
      <c r="AR442" s="142" t="str">
        <f t="shared" si="60"/>
        <v/>
      </c>
      <c r="AS442" s="7" t="str">
        <f>UPPER(IF($AI442="","",IF(COUNTIF($AS$34:$AS441,$AI442)&lt;1,$AI442,"")))</f>
        <v/>
      </c>
      <c r="AT442" s="144" t="str">
        <f t="shared" si="61"/>
        <v/>
      </c>
      <c r="AU442" s="142" t="str">
        <f t="shared" si="64"/>
        <v/>
      </c>
      <c r="AV442" s="274"/>
      <c r="AW442" s="251"/>
      <c r="AX442" s="252"/>
      <c r="AY442" s="253" t="str">
        <f t="shared" si="62"/>
        <v/>
      </c>
      <c r="AZ442" s="253"/>
    </row>
    <row r="443" spans="1:52" s="140" customFormat="1" ht="14">
      <c r="A443" s="144" t="str">
        <f t="shared" si="57"/>
        <v/>
      </c>
      <c r="B443" s="249" t="str">
        <f t="shared" si="58"/>
        <v/>
      </c>
      <c r="C443" s="250"/>
      <c r="D443" s="144">
        <v>409</v>
      </c>
      <c r="E443" s="144" t="str">
        <f t="shared" si="59"/>
        <v/>
      </c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32"/>
      <c r="AJ443" s="17"/>
      <c r="AK443" s="32"/>
      <c r="AL443" s="5"/>
      <c r="AM443" s="5"/>
      <c r="AN443" s="5"/>
      <c r="AO443" s="5"/>
      <c r="AP443" s="5"/>
      <c r="AQ443" s="296" t="str">
        <f t="shared" si="63"/>
        <v/>
      </c>
      <c r="AR443" s="142" t="str">
        <f t="shared" si="60"/>
        <v/>
      </c>
      <c r="AS443" s="7" t="str">
        <f>UPPER(IF($AI443="","",IF(COUNTIF($AS$34:$AS442,$AI443)&lt;1,$AI443,"")))</f>
        <v/>
      </c>
      <c r="AT443" s="144" t="str">
        <f t="shared" si="61"/>
        <v/>
      </c>
      <c r="AU443" s="142" t="str">
        <f t="shared" si="64"/>
        <v/>
      </c>
      <c r="AV443" s="274"/>
      <c r="AW443" s="251"/>
      <c r="AX443" s="252"/>
      <c r="AY443" s="253" t="str">
        <f t="shared" si="62"/>
        <v/>
      </c>
      <c r="AZ443" s="253"/>
    </row>
    <row r="444" spans="1:52" s="140" customFormat="1" ht="14">
      <c r="A444" s="144" t="str">
        <f t="shared" si="57"/>
        <v/>
      </c>
      <c r="B444" s="249" t="str">
        <f t="shared" si="58"/>
        <v/>
      </c>
      <c r="C444" s="250"/>
      <c r="D444" s="144">
        <v>410</v>
      </c>
      <c r="E444" s="144" t="str">
        <f t="shared" si="59"/>
        <v/>
      </c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32"/>
      <c r="AJ444" s="17"/>
      <c r="AK444" s="32"/>
      <c r="AL444" s="5"/>
      <c r="AM444" s="5"/>
      <c r="AN444" s="5"/>
      <c r="AO444" s="5"/>
      <c r="AP444" s="5"/>
      <c r="AQ444" s="296" t="str">
        <f t="shared" si="63"/>
        <v/>
      </c>
      <c r="AR444" s="142" t="str">
        <f t="shared" si="60"/>
        <v/>
      </c>
      <c r="AS444" s="7" t="str">
        <f>UPPER(IF($AI444="","",IF(COUNTIF($AS$34:$AS443,$AI444)&lt;1,$AI444,"")))</f>
        <v/>
      </c>
      <c r="AT444" s="144" t="str">
        <f t="shared" si="61"/>
        <v/>
      </c>
      <c r="AU444" s="142" t="str">
        <f t="shared" si="64"/>
        <v/>
      </c>
      <c r="AV444" s="274"/>
      <c r="AW444" s="251"/>
      <c r="AX444" s="252"/>
      <c r="AY444" s="253" t="str">
        <f t="shared" si="62"/>
        <v/>
      </c>
      <c r="AZ444" s="253"/>
    </row>
    <row r="445" spans="1:52" s="140" customFormat="1" ht="14">
      <c r="A445" s="144" t="str">
        <f t="shared" si="57"/>
        <v/>
      </c>
      <c r="B445" s="249" t="str">
        <f t="shared" si="58"/>
        <v/>
      </c>
      <c r="C445" s="250"/>
      <c r="D445" s="144">
        <v>411</v>
      </c>
      <c r="E445" s="144" t="str">
        <f t="shared" si="59"/>
        <v/>
      </c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32"/>
      <c r="AJ445" s="17"/>
      <c r="AK445" s="32"/>
      <c r="AL445" s="5"/>
      <c r="AM445" s="5"/>
      <c r="AN445" s="5"/>
      <c r="AO445" s="5"/>
      <c r="AP445" s="5"/>
      <c r="AQ445" s="296" t="str">
        <f t="shared" si="63"/>
        <v/>
      </c>
      <c r="AR445" s="142" t="str">
        <f t="shared" si="60"/>
        <v/>
      </c>
      <c r="AS445" s="7" t="str">
        <f>UPPER(IF($AI445="","",IF(COUNTIF($AS$34:$AS444,$AI445)&lt;1,$AI445,"")))</f>
        <v/>
      </c>
      <c r="AT445" s="144" t="str">
        <f t="shared" si="61"/>
        <v/>
      </c>
      <c r="AU445" s="142" t="str">
        <f t="shared" si="64"/>
        <v/>
      </c>
      <c r="AV445" s="274"/>
      <c r="AW445" s="251"/>
      <c r="AX445" s="252"/>
      <c r="AY445" s="253" t="str">
        <f t="shared" si="62"/>
        <v/>
      </c>
      <c r="AZ445" s="253"/>
    </row>
    <row r="446" spans="1:52" s="140" customFormat="1" ht="14">
      <c r="A446" s="144" t="str">
        <f t="shared" si="57"/>
        <v/>
      </c>
      <c r="B446" s="249" t="str">
        <f t="shared" si="58"/>
        <v/>
      </c>
      <c r="C446" s="250"/>
      <c r="D446" s="144">
        <v>412</v>
      </c>
      <c r="E446" s="144" t="str">
        <f t="shared" si="59"/>
        <v/>
      </c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32"/>
      <c r="AJ446" s="17"/>
      <c r="AK446" s="32"/>
      <c r="AL446" s="5"/>
      <c r="AM446" s="5"/>
      <c r="AN446" s="5"/>
      <c r="AO446" s="5"/>
      <c r="AP446" s="5"/>
      <c r="AQ446" s="296" t="str">
        <f t="shared" si="63"/>
        <v/>
      </c>
      <c r="AR446" s="142" t="str">
        <f t="shared" si="60"/>
        <v/>
      </c>
      <c r="AS446" s="7" t="str">
        <f>UPPER(IF($AI446="","",IF(COUNTIF($AS$34:$AS445,$AI446)&lt;1,$AI446,"")))</f>
        <v/>
      </c>
      <c r="AT446" s="144" t="str">
        <f t="shared" si="61"/>
        <v/>
      </c>
      <c r="AU446" s="142" t="str">
        <f t="shared" si="64"/>
        <v/>
      </c>
      <c r="AV446" s="274"/>
      <c r="AW446" s="251"/>
      <c r="AX446" s="252"/>
      <c r="AY446" s="253" t="str">
        <f t="shared" si="62"/>
        <v/>
      </c>
      <c r="AZ446" s="253"/>
    </row>
    <row r="447" spans="1:52" s="140" customFormat="1" ht="14">
      <c r="A447" s="144" t="str">
        <f t="shared" si="57"/>
        <v/>
      </c>
      <c r="B447" s="249" t="str">
        <f t="shared" si="58"/>
        <v/>
      </c>
      <c r="C447" s="250"/>
      <c r="D447" s="144">
        <v>413</v>
      </c>
      <c r="E447" s="144" t="str">
        <f t="shared" si="59"/>
        <v/>
      </c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32"/>
      <c r="AJ447" s="17"/>
      <c r="AK447" s="32"/>
      <c r="AL447" s="5"/>
      <c r="AM447" s="5"/>
      <c r="AN447" s="5"/>
      <c r="AO447" s="5"/>
      <c r="AP447" s="5"/>
      <c r="AQ447" s="296" t="str">
        <f t="shared" si="63"/>
        <v/>
      </c>
      <c r="AR447" s="142" t="str">
        <f t="shared" si="60"/>
        <v/>
      </c>
      <c r="AS447" s="7" t="str">
        <f>UPPER(IF($AI447="","",IF(COUNTIF($AS$34:$AS446,$AI447)&lt;1,$AI447,"")))</f>
        <v/>
      </c>
      <c r="AT447" s="144" t="str">
        <f t="shared" si="61"/>
        <v/>
      </c>
      <c r="AU447" s="142" t="str">
        <f t="shared" si="64"/>
        <v/>
      </c>
      <c r="AV447" s="274"/>
      <c r="AW447" s="251"/>
      <c r="AX447" s="252"/>
      <c r="AY447" s="253" t="str">
        <f t="shared" si="62"/>
        <v/>
      </c>
      <c r="AZ447" s="253"/>
    </row>
    <row r="448" spans="1:52" s="140" customFormat="1" ht="14">
      <c r="A448" s="144" t="str">
        <f t="shared" si="57"/>
        <v/>
      </c>
      <c r="B448" s="249" t="str">
        <f t="shared" si="58"/>
        <v/>
      </c>
      <c r="C448" s="250"/>
      <c r="D448" s="144">
        <v>414</v>
      </c>
      <c r="E448" s="144" t="str">
        <f t="shared" si="59"/>
        <v/>
      </c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32"/>
      <c r="AJ448" s="17"/>
      <c r="AK448" s="32"/>
      <c r="AL448" s="5"/>
      <c r="AM448" s="5"/>
      <c r="AN448" s="5"/>
      <c r="AO448" s="5"/>
      <c r="AP448" s="5"/>
      <c r="AQ448" s="296" t="str">
        <f t="shared" si="63"/>
        <v/>
      </c>
      <c r="AR448" s="142" t="str">
        <f t="shared" si="60"/>
        <v/>
      </c>
      <c r="AS448" s="7" t="str">
        <f>UPPER(IF($AI448="","",IF(COUNTIF($AS$34:$AS447,$AI448)&lt;1,$AI448,"")))</f>
        <v/>
      </c>
      <c r="AT448" s="144" t="str">
        <f t="shared" si="61"/>
        <v/>
      </c>
      <c r="AU448" s="142" t="str">
        <f t="shared" si="64"/>
        <v/>
      </c>
      <c r="AV448" s="274"/>
      <c r="AW448" s="251"/>
      <c r="AX448" s="252"/>
      <c r="AY448" s="253" t="str">
        <f t="shared" si="62"/>
        <v/>
      </c>
      <c r="AZ448" s="253"/>
    </row>
    <row r="449" spans="1:52" s="140" customFormat="1" ht="14">
      <c r="A449" s="144" t="str">
        <f t="shared" si="57"/>
        <v/>
      </c>
      <c r="B449" s="249" t="str">
        <f t="shared" si="58"/>
        <v/>
      </c>
      <c r="C449" s="250"/>
      <c r="D449" s="144">
        <v>415</v>
      </c>
      <c r="E449" s="144" t="str">
        <f t="shared" si="59"/>
        <v/>
      </c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32"/>
      <c r="AJ449" s="17"/>
      <c r="AK449" s="32"/>
      <c r="AL449" s="5"/>
      <c r="AM449" s="5"/>
      <c r="AN449" s="5"/>
      <c r="AO449" s="5"/>
      <c r="AP449" s="5"/>
      <c r="AQ449" s="296" t="str">
        <f t="shared" si="63"/>
        <v/>
      </c>
      <c r="AR449" s="142" t="str">
        <f t="shared" si="60"/>
        <v/>
      </c>
      <c r="AS449" s="7" t="str">
        <f>UPPER(IF($AI449="","",IF(COUNTIF($AS$34:$AS448,$AI449)&lt;1,$AI449,"")))</f>
        <v/>
      </c>
      <c r="AT449" s="144" t="str">
        <f t="shared" si="61"/>
        <v/>
      </c>
      <c r="AU449" s="142" t="str">
        <f t="shared" si="64"/>
        <v/>
      </c>
      <c r="AV449" s="274"/>
      <c r="AW449" s="251"/>
      <c r="AX449" s="252"/>
      <c r="AY449" s="253" t="str">
        <f t="shared" si="62"/>
        <v/>
      </c>
      <c r="AZ449" s="253"/>
    </row>
    <row r="450" spans="1:52" s="140" customFormat="1" ht="14">
      <c r="A450" s="144" t="str">
        <f t="shared" si="57"/>
        <v/>
      </c>
      <c r="B450" s="249" t="str">
        <f t="shared" si="58"/>
        <v/>
      </c>
      <c r="C450" s="250"/>
      <c r="D450" s="144">
        <v>416</v>
      </c>
      <c r="E450" s="144" t="str">
        <f t="shared" si="59"/>
        <v/>
      </c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32"/>
      <c r="AJ450" s="17"/>
      <c r="AK450" s="32"/>
      <c r="AL450" s="5"/>
      <c r="AM450" s="5"/>
      <c r="AN450" s="5"/>
      <c r="AO450" s="5"/>
      <c r="AP450" s="5"/>
      <c r="AQ450" s="296" t="str">
        <f t="shared" si="63"/>
        <v/>
      </c>
      <c r="AR450" s="142" t="str">
        <f t="shared" si="60"/>
        <v/>
      </c>
      <c r="AS450" s="7" t="str">
        <f>UPPER(IF($AI450="","",IF(COUNTIF($AS$34:$AS449,$AI450)&lt;1,$AI450,"")))</f>
        <v/>
      </c>
      <c r="AT450" s="144" t="str">
        <f t="shared" si="61"/>
        <v/>
      </c>
      <c r="AU450" s="142" t="str">
        <f t="shared" si="64"/>
        <v/>
      </c>
      <c r="AV450" s="274"/>
      <c r="AW450" s="251"/>
      <c r="AX450" s="252"/>
      <c r="AY450" s="253" t="str">
        <f t="shared" si="62"/>
        <v/>
      </c>
      <c r="AZ450" s="253"/>
    </row>
    <row r="451" spans="1:52" s="140" customFormat="1" ht="14">
      <c r="A451" s="144" t="str">
        <f t="shared" si="57"/>
        <v/>
      </c>
      <c r="B451" s="249" t="str">
        <f t="shared" si="58"/>
        <v/>
      </c>
      <c r="C451" s="250"/>
      <c r="D451" s="144">
        <v>417</v>
      </c>
      <c r="E451" s="144" t="str">
        <f t="shared" si="59"/>
        <v/>
      </c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32"/>
      <c r="AJ451" s="17"/>
      <c r="AK451" s="32"/>
      <c r="AL451" s="5"/>
      <c r="AM451" s="5"/>
      <c r="AN451" s="5"/>
      <c r="AO451" s="5"/>
      <c r="AP451" s="5"/>
      <c r="AQ451" s="296" t="str">
        <f t="shared" si="63"/>
        <v/>
      </c>
      <c r="AR451" s="142" t="str">
        <f t="shared" si="60"/>
        <v/>
      </c>
      <c r="AS451" s="7" t="str">
        <f>UPPER(IF($AI451="","",IF(COUNTIF($AS$34:$AS450,$AI451)&lt;1,$AI451,"")))</f>
        <v/>
      </c>
      <c r="AT451" s="144" t="str">
        <f t="shared" si="61"/>
        <v/>
      </c>
      <c r="AU451" s="142" t="str">
        <f t="shared" si="64"/>
        <v/>
      </c>
      <c r="AV451" s="274"/>
      <c r="AW451" s="251"/>
      <c r="AX451" s="252"/>
      <c r="AY451" s="253" t="str">
        <f t="shared" si="62"/>
        <v/>
      </c>
      <c r="AZ451" s="253"/>
    </row>
    <row r="452" spans="1:52" s="140" customFormat="1" ht="14">
      <c r="A452" s="144" t="str">
        <f t="shared" si="57"/>
        <v/>
      </c>
      <c r="B452" s="249" t="str">
        <f t="shared" si="58"/>
        <v/>
      </c>
      <c r="C452" s="250"/>
      <c r="D452" s="144">
        <v>418</v>
      </c>
      <c r="E452" s="144" t="str">
        <f t="shared" si="59"/>
        <v/>
      </c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32"/>
      <c r="AJ452" s="17"/>
      <c r="AK452" s="32"/>
      <c r="AL452" s="5"/>
      <c r="AM452" s="5"/>
      <c r="AN452" s="5"/>
      <c r="AO452" s="5"/>
      <c r="AP452" s="5"/>
      <c r="AQ452" s="296" t="str">
        <f t="shared" si="63"/>
        <v/>
      </c>
      <c r="AR452" s="142" t="str">
        <f t="shared" si="60"/>
        <v/>
      </c>
      <c r="AS452" s="7" t="str">
        <f>UPPER(IF($AI452="","",IF(COUNTIF($AS$34:$AS451,$AI452)&lt;1,$AI452,"")))</f>
        <v/>
      </c>
      <c r="AT452" s="144" t="str">
        <f t="shared" si="61"/>
        <v/>
      </c>
      <c r="AU452" s="142" t="str">
        <f t="shared" si="64"/>
        <v/>
      </c>
      <c r="AV452" s="274"/>
      <c r="AW452" s="251"/>
      <c r="AX452" s="252"/>
      <c r="AY452" s="253" t="str">
        <f t="shared" si="62"/>
        <v/>
      </c>
      <c r="AZ452" s="253"/>
    </row>
    <row r="453" spans="1:52" s="140" customFormat="1" ht="14">
      <c r="A453" s="144" t="str">
        <f t="shared" si="57"/>
        <v/>
      </c>
      <c r="B453" s="249" t="str">
        <f t="shared" si="58"/>
        <v/>
      </c>
      <c r="C453" s="250"/>
      <c r="D453" s="144">
        <v>419</v>
      </c>
      <c r="E453" s="144" t="str">
        <f t="shared" si="59"/>
        <v/>
      </c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32"/>
      <c r="AJ453" s="17"/>
      <c r="AK453" s="32"/>
      <c r="AL453" s="5"/>
      <c r="AM453" s="5"/>
      <c r="AN453" s="5"/>
      <c r="AO453" s="5"/>
      <c r="AP453" s="5"/>
      <c r="AQ453" s="296" t="str">
        <f t="shared" si="63"/>
        <v/>
      </c>
      <c r="AR453" s="142" t="str">
        <f t="shared" si="60"/>
        <v/>
      </c>
      <c r="AS453" s="7" t="str">
        <f>UPPER(IF($AI453="","",IF(COUNTIF($AS$34:$AS452,$AI453)&lt;1,$AI453,"")))</f>
        <v/>
      </c>
      <c r="AT453" s="144" t="str">
        <f t="shared" si="61"/>
        <v/>
      </c>
      <c r="AU453" s="142" t="str">
        <f t="shared" si="64"/>
        <v/>
      </c>
      <c r="AV453" s="274"/>
      <c r="AW453" s="251"/>
      <c r="AX453" s="252"/>
      <c r="AY453" s="253" t="str">
        <f t="shared" si="62"/>
        <v/>
      </c>
      <c r="AZ453" s="253"/>
    </row>
    <row r="454" spans="1:52" s="140" customFormat="1" ht="14">
      <c r="A454" s="144" t="str">
        <f t="shared" si="57"/>
        <v/>
      </c>
      <c r="B454" s="249" t="str">
        <f t="shared" si="58"/>
        <v/>
      </c>
      <c r="C454" s="250"/>
      <c r="D454" s="144">
        <v>420</v>
      </c>
      <c r="E454" s="144" t="str">
        <f t="shared" si="59"/>
        <v/>
      </c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32"/>
      <c r="AJ454" s="17"/>
      <c r="AK454" s="32"/>
      <c r="AL454" s="5"/>
      <c r="AM454" s="5"/>
      <c r="AN454" s="5"/>
      <c r="AO454" s="5"/>
      <c r="AP454" s="5"/>
      <c r="AQ454" s="296" t="str">
        <f t="shared" si="63"/>
        <v/>
      </c>
      <c r="AR454" s="142" t="str">
        <f t="shared" si="60"/>
        <v/>
      </c>
      <c r="AS454" s="7" t="str">
        <f>UPPER(IF($AI454="","",IF(COUNTIF($AS$34:$AS453,$AI454)&lt;1,$AI454,"")))</f>
        <v/>
      </c>
      <c r="AT454" s="144" t="str">
        <f t="shared" si="61"/>
        <v/>
      </c>
      <c r="AU454" s="142" t="str">
        <f t="shared" si="64"/>
        <v/>
      </c>
      <c r="AV454" s="274"/>
      <c r="AW454" s="251"/>
      <c r="AX454" s="252"/>
      <c r="AY454" s="253" t="str">
        <f t="shared" si="62"/>
        <v/>
      </c>
      <c r="AZ454" s="253"/>
    </row>
    <row r="455" spans="1:52" s="140" customFormat="1" ht="14">
      <c r="A455" s="144" t="str">
        <f t="shared" si="57"/>
        <v/>
      </c>
      <c r="B455" s="249" t="str">
        <f t="shared" si="58"/>
        <v/>
      </c>
      <c r="C455" s="250"/>
      <c r="D455" s="144">
        <v>421</v>
      </c>
      <c r="E455" s="144" t="str">
        <f t="shared" si="59"/>
        <v/>
      </c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32"/>
      <c r="AJ455" s="17"/>
      <c r="AK455" s="32"/>
      <c r="AL455" s="5"/>
      <c r="AM455" s="5"/>
      <c r="AN455" s="5"/>
      <c r="AO455" s="5"/>
      <c r="AP455" s="5"/>
      <c r="AQ455" s="296" t="str">
        <f t="shared" si="63"/>
        <v/>
      </c>
      <c r="AR455" s="142" t="str">
        <f t="shared" si="60"/>
        <v/>
      </c>
      <c r="AS455" s="7" t="str">
        <f>UPPER(IF($AI455="","",IF(COUNTIF($AS$34:$AS454,$AI455)&lt;1,$AI455,"")))</f>
        <v/>
      </c>
      <c r="AT455" s="144" t="str">
        <f t="shared" si="61"/>
        <v/>
      </c>
      <c r="AU455" s="142" t="str">
        <f t="shared" si="64"/>
        <v/>
      </c>
      <c r="AV455" s="274"/>
      <c r="AW455" s="251"/>
      <c r="AX455" s="252"/>
      <c r="AY455" s="253" t="str">
        <f t="shared" si="62"/>
        <v/>
      </c>
      <c r="AZ455" s="253"/>
    </row>
    <row r="456" spans="1:52" s="140" customFormat="1" ht="14">
      <c r="A456" s="144" t="str">
        <f t="shared" si="57"/>
        <v/>
      </c>
      <c r="B456" s="249" t="str">
        <f t="shared" si="58"/>
        <v/>
      </c>
      <c r="C456" s="250"/>
      <c r="D456" s="144">
        <v>422</v>
      </c>
      <c r="E456" s="144" t="str">
        <f t="shared" si="59"/>
        <v/>
      </c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32"/>
      <c r="AJ456" s="17"/>
      <c r="AK456" s="32"/>
      <c r="AL456" s="5"/>
      <c r="AM456" s="5"/>
      <c r="AN456" s="5"/>
      <c r="AO456" s="5"/>
      <c r="AP456" s="5"/>
      <c r="AQ456" s="296" t="str">
        <f t="shared" si="63"/>
        <v/>
      </c>
      <c r="AR456" s="142" t="str">
        <f t="shared" si="60"/>
        <v/>
      </c>
      <c r="AS456" s="7" t="str">
        <f>UPPER(IF($AI456="","",IF(COUNTIF($AS$34:$AS455,$AI456)&lt;1,$AI456,"")))</f>
        <v/>
      </c>
      <c r="AT456" s="144" t="str">
        <f t="shared" si="61"/>
        <v/>
      </c>
      <c r="AU456" s="142" t="str">
        <f t="shared" si="64"/>
        <v/>
      </c>
      <c r="AV456" s="274"/>
      <c r="AW456" s="251"/>
      <c r="AX456" s="252"/>
      <c r="AY456" s="253" t="str">
        <f t="shared" si="62"/>
        <v/>
      </c>
      <c r="AZ456" s="253"/>
    </row>
    <row r="457" spans="1:52" s="140" customFormat="1" ht="14">
      <c r="A457" s="144" t="str">
        <f t="shared" si="57"/>
        <v/>
      </c>
      <c r="B457" s="249" t="str">
        <f t="shared" si="58"/>
        <v/>
      </c>
      <c r="C457" s="250"/>
      <c r="D457" s="144">
        <v>423</v>
      </c>
      <c r="E457" s="144" t="str">
        <f t="shared" si="59"/>
        <v/>
      </c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32"/>
      <c r="AJ457" s="17"/>
      <c r="AK457" s="32"/>
      <c r="AL457" s="5"/>
      <c r="AM457" s="5"/>
      <c r="AN457" s="5"/>
      <c r="AO457" s="5"/>
      <c r="AP457" s="5"/>
      <c r="AQ457" s="296" t="str">
        <f t="shared" si="63"/>
        <v/>
      </c>
      <c r="AR457" s="142" t="str">
        <f t="shared" si="60"/>
        <v/>
      </c>
      <c r="AS457" s="7" t="str">
        <f>UPPER(IF($AI457="","",IF(COUNTIF($AS$34:$AS456,$AI457)&lt;1,$AI457,"")))</f>
        <v/>
      </c>
      <c r="AT457" s="144" t="str">
        <f t="shared" si="61"/>
        <v/>
      </c>
      <c r="AU457" s="142" t="str">
        <f t="shared" si="64"/>
        <v/>
      </c>
      <c r="AV457" s="274"/>
      <c r="AW457" s="251"/>
      <c r="AX457" s="252"/>
      <c r="AY457" s="253" t="str">
        <f t="shared" si="62"/>
        <v/>
      </c>
      <c r="AZ457" s="253"/>
    </row>
    <row r="458" spans="1:52" s="140" customFormat="1" ht="14">
      <c r="A458" s="144" t="str">
        <f t="shared" si="57"/>
        <v/>
      </c>
      <c r="B458" s="249" t="str">
        <f t="shared" si="58"/>
        <v/>
      </c>
      <c r="C458" s="250"/>
      <c r="D458" s="144">
        <v>424</v>
      </c>
      <c r="E458" s="144" t="str">
        <f t="shared" si="59"/>
        <v/>
      </c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32"/>
      <c r="AJ458" s="17"/>
      <c r="AK458" s="32"/>
      <c r="AL458" s="5"/>
      <c r="AM458" s="5"/>
      <c r="AN458" s="5"/>
      <c r="AO458" s="5"/>
      <c r="AP458" s="5"/>
      <c r="AQ458" s="296" t="str">
        <f t="shared" si="63"/>
        <v/>
      </c>
      <c r="AR458" s="142" t="str">
        <f t="shared" si="60"/>
        <v/>
      </c>
      <c r="AS458" s="7" t="str">
        <f>UPPER(IF($AI458="","",IF(COUNTIF($AS$34:$AS457,$AI458)&lt;1,$AI458,"")))</f>
        <v/>
      </c>
      <c r="AT458" s="144" t="str">
        <f t="shared" si="61"/>
        <v/>
      </c>
      <c r="AU458" s="142" t="str">
        <f t="shared" si="64"/>
        <v/>
      </c>
      <c r="AV458" s="274"/>
      <c r="AW458" s="251"/>
      <c r="AX458" s="252"/>
      <c r="AY458" s="253" t="str">
        <f t="shared" si="62"/>
        <v/>
      </c>
      <c r="AZ458" s="253"/>
    </row>
    <row r="459" spans="1:52" s="140" customFormat="1" ht="14">
      <c r="A459" s="144" t="str">
        <f t="shared" si="57"/>
        <v/>
      </c>
      <c r="B459" s="249" t="str">
        <f t="shared" si="58"/>
        <v/>
      </c>
      <c r="C459" s="250"/>
      <c r="D459" s="144">
        <v>425</v>
      </c>
      <c r="E459" s="144" t="str">
        <f t="shared" si="59"/>
        <v/>
      </c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32"/>
      <c r="AJ459" s="17"/>
      <c r="AK459" s="32"/>
      <c r="AL459" s="5"/>
      <c r="AM459" s="5"/>
      <c r="AN459" s="5"/>
      <c r="AO459" s="5"/>
      <c r="AP459" s="5"/>
      <c r="AQ459" s="296" t="str">
        <f t="shared" si="63"/>
        <v/>
      </c>
      <c r="AR459" s="142" t="str">
        <f t="shared" si="60"/>
        <v/>
      </c>
      <c r="AS459" s="7" t="str">
        <f>UPPER(IF($AI459="","",IF(COUNTIF($AS$34:$AS458,$AI459)&lt;1,$AI459,"")))</f>
        <v/>
      </c>
      <c r="AT459" s="144" t="str">
        <f t="shared" si="61"/>
        <v/>
      </c>
      <c r="AU459" s="142" t="str">
        <f t="shared" si="64"/>
        <v/>
      </c>
      <c r="AV459" s="274"/>
      <c r="AW459" s="251"/>
      <c r="AX459" s="252"/>
      <c r="AY459" s="253" t="str">
        <f t="shared" si="62"/>
        <v/>
      </c>
      <c r="AZ459" s="253"/>
    </row>
    <row r="460" spans="1:52" s="140" customFormat="1" ht="14">
      <c r="A460" s="144" t="str">
        <f t="shared" si="57"/>
        <v/>
      </c>
      <c r="B460" s="249" t="str">
        <f t="shared" si="58"/>
        <v/>
      </c>
      <c r="C460" s="250"/>
      <c r="D460" s="144">
        <v>426</v>
      </c>
      <c r="E460" s="144" t="str">
        <f t="shared" si="59"/>
        <v/>
      </c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32"/>
      <c r="AJ460" s="17"/>
      <c r="AK460" s="32"/>
      <c r="AL460" s="5"/>
      <c r="AM460" s="5"/>
      <c r="AN460" s="5"/>
      <c r="AO460" s="5"/>
      <c r="AP460" s="5"/>
      <c r="AQ460" s="296" t="str">
        <f t="shared" si="63"/>
        <v/>
      </c>
      <c r="AR460" s="142" t="str">
        <f t="shared" si="60"/>
        <v/>
      </c>
      <c r="AS460" s="7" t="str">
        <f>UPPER(IF($AI460="","",IF(COUNTIF($AS$34:$AS459,$AI460)&lt;1,$AI460,"")))</f>
        <v/>
      </c>
      <c r="AT460" s="144" t="str">
        <f t="shared" si="61"/>
        <v/>
      </c>
      <c r="AU460" s="142" t="str">
        <f t="shared" si="64"/>
        <v/>
      </c>
      <c r="AV460" s="274"/>
      <c r="AW460" s="251"/>
      <c r="AX460" s="252"/>
      <c r="AY460" s="253" t="str">
        <f t="shared" si="62"/>
        <v/>
      </c>
      <c r="AZ460" s="253"/>
    </row>
    <row r="461" spans="1:52" s="140" customFormat="1" ht="14">
      <c r="A461" s="144" t="str">
        <f t="shared" si="57"/>
        <v/>
      </c>
      <c r="B461" s="249" t="str">
        <f t="shared" si="58"/>
        <v/>
      </c>
      <c r="C461" s="250"/>
      <c r="D461" s="144">
        <v>427</v>
      </c>
      <c r="E461" s="144" t="str">
        <f t="shared" si="59"/>
        <v/>
      </c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32"/>
      <c r="AJ461" s="17"/>
      <c r="AK461" s="32"/>
      <c r="AL461" s="5"/>
      <c r="AM461" s="5"/>
      <c r="AN461" s="5"/>
      <c r="AO461" s="5"/>
      <c r="AP461" s="5"/>
      <c r="AQ461" s="296" t="str">
        <f t="shared" si="63"/>
        <v/>
      </c>
      <c r="AR461" s="142" t="str">
        <f t="shared" si="60"/>
        <v/>
      </c>
      <c r="AS461" s="7" t="str">
        <f>UPPER(IF($AI461="","",IF(COUNTIF($AS$34:$AS460,$AI461)&lt;1,$AI461,"")))</f>
        <v/>
      </c>
      <c r="AT461" s="144" t="str">
        <f t="shared" si="61"/>
        <v/>
      </c>
      <c r="AU461" s="142" t="str">
        <f t="shared" si="64"/>
        <v/>
      </c>
      <c r="AV461" s="274"/>
      <c r="AW461" s="251"/>
      <c r="AX461" s="252"/>
      <c r="AY461" s="253" t="str">
        <f t="shared" si="62"/>
        <v/>
      </c>
      <c r="AZ461" s="253"/>
    </row>
    <row r="462" spans="1:52" s="140" customFormat="1" ht="14">
      <c r="A462" s="144" t="str">
        <f t="shared" si="57"/>
        <v/>
      </c>
      <c r="B462" s="249" t="str">
        <f t="shared" si="58"/>
        <v/>
      </c>
      <c r="C462" s="250"/>
      <c r="D462" s="144">
        <v>428</v>
      </c>
      <c r="E462" s="144" t="str">
        <f t="shared" si="59"/>
        <v/>
      </c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32"/>
      <c r="AJ462" s="17"/>
      <c r="AK462" s="32"/>
      <c r="AL462" s="5"/>
      <c r="AM462" s="5"/>
      <c r="AN462" s="5"/>
      <c r="AO462" s="5"/>
      <c r="AP462" s="5"/>
      <c r="AQ462" s="296" t="str">
        <f t="shared" si="63"/>
        <v/>
      </c>
      <c r="AR462" s="142" t="str">
        <f t="shared" si="60"/>
        <v/>
      </c>
      <c r="AS462" s="7" t="str">
        <f>UPPER(IF($AI462="","",IF(COUNTIF($AS$34:$AS461,$AI462)&lt;1,$AI462,"")))</f>
        <v/>
      </c>
      <c r="AT462" s="144" t="str">
        <f t="shared" si="61"/>
        <v/>
      </c>
      <c r="AU462" s="142" t="str">
        <f t="shared" si="64"/>
        <v/>
      </c>
      <c r="AV462" s="274"/>
      <c r="AW462" s="251"/>
      <c r="AX462" s="252"/>
      <c r="AY462" s="253" t="str">
        <f t="shared" si="62"/>
        <v/>
      </c>
      <c r="AZ462" s="253"/>
    </row>
    <row r="463" spans="1:52" s="140" customFormat="1" ht="14">
      <c r="A463" s="144" t="str">
        <f t="shared" si="57"/>
        <v/>
      </c>
      <c r="B463" s="249" t="str">
        <f t="shared" si="58"/>
        <v/>
      </c>
      <c r="C463" s="250"/>
      <c r="D463" s="144">
        <v>429</v>
      </c>
      <c r="E463" s="144" t="str">
        <f t="shared" si="59"/>
        <v/>
      </c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32"/>
      <c r="AJ463" s="17"/>
      <c r="AK463" s="32"/>
      <c r="AL463" s="5"/>
      <c r="AM463" s="5"/>
      <c r="AN463" s="5"/>
      <c r="AO463" s="5"/>
      <c r="AP463" s="5"/>
      <c r="AQ463" s="296" t="str">
        <f t="shared" si="63"/>
        <v/>
      </c>
      <c r="AR463" s="142" t="str">
        <f t="shared" si="60"/>
        <v/>
      </c>
      <c r="AS463" s="7" t="str">
        <f>UPPER(IF($AI463="","",IF(COUNTIF($AS$34:$AS462,$AI463)&lt;1,$AI463,"")))</f>
        <v/>
      </c>
      <c r="AT463" s="144" t="str">
        <f t="shared" si="61"/>
        <v/>
      </c>
      <c r="AU463" s="142" t="str">
        <f t="shared" si="64"/>
        <v/>
      </c>
      <c r="AV463" s="274"/>
      <c r="AW463" s="251"/>
      <c r="AX463" s="252"/>
      <c r="AY463" s="253" t="str">
        <f t="shared" si="62"/>
        <v/>
      </c>
      <c r="AZ463" s="253"/>
    </row>
    <row r="464" spans="1:52" s="140" customFormat="1" ht="14">
      <c r="A464" s="144" t="str">
        <f t="shared" si="57"/>
        <v/>
      </c>
      <c r="B464" s="249" t="str">
        <f t="shared" si="58"/>
        <v/>
      </c>
      <c r="C464" s="250"/>
      <c r="D464" s="144">
        <v>430</v>
      </c>
      <c r="E464" s="144" t="str">
        <f t="shared" si="59"/>
        <v/>
      </c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32"/>
      <c r="AJ464" s="17"/>
      <c r="AK464" s="32"/>
      <c r="AL464" s="5"/>
      <c r="AM464" s="5"/>
      <c r="AN464" s="5"/>
      <c r="AO464" s="5"/>
      <c r="AP464" s="5"/>
      <c r="AQ464" s="296" t="str">
        <f t="shared" si="63"/>
        <v/>
      </c>
      <c r="AR464" s="142" t="str">
        <f t="shared" si="60"/>
        <v/>
      </c>
      <c r="AS464" s="7" t="str">
        <f>UPPER(IF($AI464="","",IF(COUNTIF($AS$34:$AS463,$AI464)&lt;1,$AI464,"")))</f>
        <v/>
      </c>
      <c r="AT464" s="144" t="str">
        <f t="shared" si="61"/>
        <v/>
      </c>
      <c r="AU464" s="142" t="str">
        <f t="shared" si="64"/>
        <v/>
      </c>
      <c r="AV464" s="274"/>
      <c r="AW464" s="251"/>
      <c r="AX464" s="252"/>
      <c r="AY464" s="253" t="str">
        <f t="shared" si="62"/>
        <v/>
      </c>
      <c r="AZ464" s="253"/>
    </row>
    <row r="465" spans="1:52" s="140" customFormat="1" ht="14">
      <c r="A465" s="144" t="str">
        <f t="shared" si="57"/>
        <v/>
      </c>
      <c r="B465" s="249" t="str">
        <f t="shared" si="58"/>
        <v/>
      </c>
      <c r="C465" s="250"/>
      <c r="D465" s="144">
        <v>431</v>
      </c>
      <c r="E465" s="144" t="str">
        <f t="shared" si="59"/>
        <v/>
      </c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32"/>
      <c r="AJ465" s="17"/>
      <c r="AK465" s="32"/>
      <c r="AL465" s="5"/>
      <c r="AM465" s="5"/>
      <c r="AN465" s="5"/>
      <c r="AO465" s="5"/>
      <c r="AP465" s="5"/>
      <c r="AQ465" s="296" t="str">
        <f t="shared" si="63"/>
        <v/>
      </c>
      <c r="AR465" s="142" t="str">
        <f t="shared" si="60"/>
        <v/>
      </c>
      <c r="AS465" s="7" t="str">
        <f>UPPER(IF($AI465="","",IF(COUNTIF($AS$34:$AS464,$AI465)&lt;1,$AI465,"")))</f>
        <v/>
      </c>
      <c r="AT465" s="144" t="str">
        <f t="shared" si="61"/>
        <v/>
      </c>
      <c r="AU465" s="142" t="str">
        <f t="shared" si="64"/>
        <v/>
      </c>
      <c r="AV465" s="274"/>
      <c r="AW465" s="251"/>
      <c r="AX465" s="252"/>
      <c r="AY465" s="253" t="str">
        <f t="shared" si="62"/>
        <v/>
      </c>
      <c r="AZ465" s="253"/>
    </row>
    <row r="466" spans="1:52" s="140" customFormat="1" ht="14">
      <c r="A466" s="144" t="str">
        <f t="shared" si="57"/>
        <v/>
      </c>
      <c r="B466" s="249" t="str">
        <f t="shared" si="58"/>
        <v/>
      </c>
      <c r="C466" s="250"/>
      <c r="D466" s="144">
        <v>432</v>
      </c>
      <c r="E466" s="144" t="str">
        <f t="shared" si="59"/>
        <v/>
      </c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32"/>
      <c r="AJ466" s="17"/>
      <c r="AK466" s="32"/>
      <c r="AL466" s="5"/>
      <c r="AM466" s="5"/>
      <c r="AN466" s="5"/>
      <c r="AO466" s="5"/>
      <c r="AP466" s="5"/>
      <c r="AQ466" s="296" t="str">
        <f t="shared" si="63"/>
        <v/>
      </c>
      <c r="AR466" s="142" t="str">
        <f t="shared" si="60"/>
        <v/>
      </c>
      <c r="AS466" s="7" t="str">
        <f>UPPER(IF($AI466="","",IF(COUNTIF($AS$34:$AS465,$AI466)&lt;1,$AI466,"")))</f>
        <v/>
      </c>
      <c r="AT466" s="144" t="str">
        <f t="shared" si="61"/>
        <v/>
      </c>
      <c r="AU466" s="142" t="str">
        <f t="shared" si="64"/>
        <v/>
      </c>
      <c r="AV466" s="274"/>
      <c r="AW466" s="251"/>
      <c r="AX466" s="252"/>
      <c r="AY466" s="253" t="str">
        <f t="shared" si="62"/>
        <v/>
      </c>
      <c r="AZ466" s="253"/>
    </row>
    <row r="467" spans="1:52" s="140" customFormat="1" ht="14">
      <c r="A467" s="144" t="str">
        <f t="shared" si="57"/>
        <v/>
      </c>
      <c r="B467" s="249" t="str">
        <f t="shared" si="58"/>
        <v/>
      </c>
      <c r="C467" s="250"/>
      <c r="D467" s="144">
        <v>433</v>
      </c>
      <c r="E467" s="144" t="str">
        <f t="shared" si="59"/>
        <v/>
      </c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32"/>
      <c r="AJ467" s="17"/>
      <c r="AK467" s="32"/>
      <c r="AL467" s="5"/>
      <c r="AM467" s="5"/>
      <c r="AN467" s="5"/>
      <c r="AO467" s="5"/>
      <c r="AP467" s="5"/>
      <c r="AQ467" s="296" t="str">
        <f t="shared" si="63"/>
        <v/>
      </c>
      <c r="AR467" s="142" t="str">
        <f t="shared" si="60"/>
        <v/>
      </c>
      <c r="AS467" s="7" t="str">
        <f>UPPER(IF($AI467="","",IF(COUNTIF($AS$34:$AS466,$AI467)&lt;1,$AI467,"")))</f>
        <v/>
      </c>
      <c r="AT467" s="144" t="str">
        <f t="shared" si="61"/>
        <v/>
      </c>
      <c r="AU467" s="142" t="str">
        <f t="shared" si="64"/>
        <v/>
      </c>
      <c r="AV467" s="274"/>
      <c r="AW467" s="251"/>
      <c r="AX467" s="252"/>
      <c r="AY467" s="253" t="str">
        <f t="shared" si="62"/>
        <v/>
      </c>
      <c r="AZ467" s="253"/>
    </row>
    <row r="468" spans="1:52" s="140" customFormat="1" ht="14">
      <c r="A468" s="144" t="str">
        <f t="shared" si="57"/>
        <v/>
      </c>
      <c r="B468" s="249" t="str">
        <f t="shared" si="58"/>
        <v/>
      </c>
      <c r="C468" s="250"/>
      <c r="D468" s="144">
        <v>434</v>
      </c>
      <c r="E468" s="144" t="str">
        <f t="shared" si="59"/>
        <v/>
      </c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32"/>
      <c r="AJ468" s="17"/>
      <c r="AK468" s="32"/>
      <c r="AL468" s="5"/>
      <c r="AM468" s="5"/>
      <c r="AN468" s="5"/>
      <c r="AO468" s="5"/>
      <c r="AP468" s="5"/>
      <c r="AQ468" s="296" t="str">
        <f t="shared" si="63"/>
        <v/>
      </c>
      <c r="AR468" s="142" t="str">
        <f t="shared" si="60"/>
        <v/>
      </c>
      <c r="AS468" s="7" t="str">
        <f>UPPER(IF($AI468="","",IF(COUNTIF($AS$34:$AS467,$AI468)&lt;1,$AI468,"")))</f>
        <v/>
      </c>
      <c r="AT468" s="144" t="str">
        <f t="shared" si="61"/>
        <v/>
      </c>
      <c r="AU468" s="142" t="str">
        <f t="shared" si="64"/>
        <v/>
      </c>
      <c r="AV468" s="274"/>
      <c r="AW468" s="251"/>
      <c r="AX468" s="252"/>
      <c r="AY468" s="253" t="str">
        <f t="shared" si="62"/>
        <v/>
      </c>
      <c r="AZ468" s="253"/>
    </row>
    <row r="469" spans="1:52" s="140" customFormat="1" ht="14">
      <c r="A469" s="144" t="str">
        <f t="shared" si="57"/>
        <v/>
      </c>
      <c r="B469" s="249" t="str">
        <f t="shared" si="58"/>
        <v/>
      </c>
      <c r="C469" s="250"/>
      <c r="D469" s="144">
        <v>435</v>
      </c>
      <c r="E469" s="144" t="str">
        <f t="shared" si="59"/>
        <v/>
      </c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32"/>
      <c r="AJ469" s="17"/>
      <c r="AK469" s="32"/>
      <c r="AL469" s="5"/>
      <c r="AM469" s="5"/>
      <c r="AN469" s="5"/>
      <c r="AO469" s="5"/>
      <c r="AP469" s="5"/>
      <c r="AQ469" s="296" t="str">
        <f t="shared" si="63"/>
        <v/>
      </c>
      <c r="AR469" s="142" t="str">
        <f t="shared" si="60"/>
        <v/>
      </c>
      <c r="AS469" s="7" t="str">
        <f>UPPER(IF($AI469="","",IF(COUNTIF($AS$34:$AS468,$AI469)&lt;1,$AI469,"")))</f>
        <v/>
      </c>
      <c r="AT469" s="144" t="str">
        <f t="shared" si="61"/>
        <v/>
      </c>
      <c r="AU469" s="142" t="str">
        <f t="shared" si="64"/>
        <v/>
      </c>
      <c r="AV469" s="274"/>
      <c r="AW469" s="251"/>
      <c r="AX469" s="252"/>
      <c r="AY469" s="253" t="str">
        <f t="shared" si="62"/>
        <v/>
      </c>
      <c r="AZ469" s="253"/>
    </row>
    <row r="470" spans="1:52" s="140" customFormat="1" ht="14">
      <c r="A470" s="144" t="str">
        <f t="shared" si="57"/>
        <v/>
      </c>
      <c r="B470" s="249" t="str">
        <f t="shared" si="58"/>
        <v/>
      </c>
      <c r="C470" s="250"/>
      <c r="D470" s="144">
        <v>436</v>
      </c>
      <c r="E470" s="144" t="str">
        <f t="shared" si="59"/>
        <v/>
      </c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32"/>
      <c r="AJ470" s="17"/>
      <c r="AK470" s="32"/>
      <c r="AL470" s="5"/>
      <c r="AM470" s="5"/>
      <c r="AN470" s="5"/>
      <c r="AO470" s="5"/>
      <c r="AP470" s="5"/>
      <c r="AQ470" s="296" t="str">
        <f t="shared" si="63"/>
        <v/>
      </c>
      <c r="AR470" s="142" t="str">
        <f t="shared" si="60"/>
        <v/>
      </c>
      <c r="AS470" s="7" t="str">
        <f>UPPER(IF($AI470="","",IF(COUNTIF($AS$34:$AS469,$AI470)&lt;1,$AI470,"")))</f>
        <v/>
      </c>
      <c r="AT470" s="144" t="str">
        <f t="shared" si="61"/>
        <v/>
      </c>
      <c r="AU470" s="142" t="str">
        <f t="shared" si="64"/>
        <v/>
      </c>
      <c r="AV470" s="274"/>
      <c r="AW470" s="251"/>
      <c r="AX470" s="252"/>
      <c r="AY470" s="253" t="str">
        <f t="shared" si="62"/>
        <v/>
      </c>
      <c r="AZ470" s="253"/>
    </row>
    <row r="471" spans="1:52" s="140" customFormat="1" ht="14">
      <c r="A471" s="144" t="str">
        <f t="shared" si="57"/>
        <v/>
      </c>
      <c r="B471" s="249" t="str">
        <f t="shared" si="58"/>
        <v/>
      </c>
      <c r="C471" s="250"/>
      <c r="D471" s="144">
        <v>437</v>
      </c>
      <c r="E471" s="144" t="str">
        <f t="shared" si="59"/>
        <v/>
      </c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32"/>
      <c r="AJ471" s="17"/>
      <c r="AK471" s="32"/>
      <c r="AL471" s="5"/>
      <c r="AM471" s="5"/>
      <c r="AN471" s="5"/>
      <c r="AO471" s="5"/>
      <c r="AP471" s="5"/>
      <c r="AQ471" s="296" t="str">
        <f t="shared" si="63"/>
        <v/>
      </c>
      <c r="AR471" s="142" t="str">
        <f t="shared" si="60"/>
        <v/>
      </c>
      <c r="AS471" s="7" t="str">
        <f>UPPER(IF($AI471="","",IF(COUNTIF($AS$34:$AS470,$AI471)&lt;1,$AI471,"")))</f>
        <v/>
      </c>
      <c r="AT471" s="144" t="str">
        <f t="shared" si="61"/>
        <v/>
      </c>
      <c r="AU471" s="142" t="str">
        <f t="shared" si="64"/>
        <v/>
      </c>
      <c r="AV471" s="274"/>
      <c r="AW471" s="251"/>
      <c r="AX471" s="252"/>
      <c r="AY471" s="253" t="str">
        <f t="shared" si="62"/>
        <v/>
      </c>
      <c r="AZ471" s="253"/>
    </row>
    <row r="472" spans="1:52" s="140" customFormat="1" ht="14">
      <c r="A472" s="144" t="str">
        <f t="shared" si="57"/>
        <v/>
      </c>
      <c r="B472" s="249" t="str">
        <f t="shared" si="58"/>
        <v/>
      </c>
      <c r="C472" s="250"/>
      <c r="D472" s="144">
        <v>438</v>
      </c>
      <c r="E472" s="144" t="str">
        <f t="shared" si="59"/>
        <v/>
      </c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32"/>
      <c r="AJ472" s="17"/>
      <c r="AK472" s="32"/>
      <c r="AL472" s="5"/>
      <c r="AM472" s="5"/>
      <c r="AN472" s="5"/>
      <c r="AO472" s="5"/>
      <c r="AP472" s="5"/>
      <c r="AQ472" s="296" t="str">
        <f t="shared" si="63"/>
        <v/>
      </c>
      <c r="AR472" s="142" t="str">
        <f t="shared" si="60"/>
        <v/>
      </c>
      <c r="AS472" s="7" t="str">
        <f>UPPER(IF($AI472="","",IF(COUNTIF($AS$34:$AS471,$AI472)&lt;1,$AI472,"")))</f>
        <v/>
      </c>
      <c r="AT472" s="144" t="str">
        <f t="shared" si="61"/>
        <v/>
      </c>
      <c r="AU472" s="142" t="str">
        <f t="shared" si="64"/>
        <v/>
      </c>
      <c r="AV472" s="274"/>
      <c r="AW472" s="251"/>
      <c r="AX472" s="252"/>
      <c r="AY472" s="253" t="str">
        <f t="shared" si="62"/>
        <v/>
      </c>
      <c r="AZ472" s="253"/>
    </row>
    <row r="473" spans="1:52" s="140" customFormat="1" ht="14">
      <c r="A473" s="144" t="str">
        <f t="shared" si="57"/>
        <v/>
      </c>
      <c r="B473" s="249" t="str">
        <f t="shared" si="58"/>
        <v/>
      </c>
      <c r="C473" s="250"/>
      <c r="D473" s="144">
        <v>439</v>
      </c>
      <c r="E473" s="144" t="str">
        <f t="shared" si="59"/>
        <v/>
      </c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32"/>
      <c r="AJ473" s="17"/>
      <c r="AK473" s="32"/>
      <c r="AL473" s="5"/>
      <c r="AM473" s="5"/>
      <c r="AN473" s="5"/>
      <c r="AO473" s="5"/>
      <c r="AP473" s="5"/>
      <c r="AQ473" s="296" t="str">
        <f t="shared" si="63"/>
        <v/>
      </c>
      <c r="AR473" s="142" t="str">
        <f t="shared" si="60"/>
        <v/>
      </c>
      <c r="AS473" s="7" t="str">
        <f>UPPER(IF($AI473="","",IF(COUNTIF($AS$34:$AS472,$AI473)&lt;1,$AI473,"")))</f>
        <v/>
      </c>
      <c r="AT473" s="144" t="str">
        <f t="shared" si="61"/>
        <v/>
      </c>
      <c r="AU473" s="142" t="str">
        <f t="shared" si="64"/>
        <v/>
      </c>
      <c r="AV473" s="274"/>
      <c r="AW473" s="251"/>
      <c r="AX473" s="252"/>
      <c r="AY473" s="253" t="str">
        <f t="shared" si="62"/>
        <v/>
      </c>
      <c r="AZ473" s="253"/>
    </row>
    <row r="474" spans="1:52" s="140" customFormat="1" ht="14">
      <c r="A474" s="144" t="str">
        <f t="shared" si="57"/>
        <v/>
      </c>
      <c r="B474" s="249" t="str">
        <f t="shared" si="58"/>
        <v/>
      </c>
      <c r="C474" s="250"/>
      <c r="D474" s="144">
        <v>440</v>
      </c>
      <c r="E474" s="144" t="str">
        <f t="shared" si="59"/>
        <v/>
      </c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32"/>
      <c r="AJ474" s="17"/>
      <c r="AK474" s="32"/>
      <c r="AL474" s="5"/>
      <c r="AM474" s="5"/>
      <c r="AN474" s="5"/>
      <c r="AO474" s="5"/>
      <c r="AP474" s="5"/>
      <c r="AQ474" s="296" t="str">
        <f t="shared" si="63"/>
        <v/>
      </c>
      <c r="AR474" s="142" t="str">
        <f t="shared" si="60"/>
        <v/>
      </c>
      <c r="AS474" s="7" t="str">
        <f>UPPER(IF($AI474="","",IF(COUNTIF($AS$34:$AS473,$AI474)&lt;1,$AI474,"")))</f>
        <v/>
      </c>
      <c r="AT474" s="144" t="str">
        <f t="shared" si="61"/>
        <v/>
      </c>
      <c r="AU474" s="142" t="str">
        <f t="shared" si="64"/>
        <v/>
      </c>
      <c r="AV474" s="274"/>
      <c r="AW474" s="251"/>
      <c r="AX474" s="252"/>
      <c r="AY474" s="253" t="str">
        <f t="shared" si="62"/>
        <v/>
      </c>
      <c r="AZ474" s="253"/>
    </row>
    <row r="475" spans="1:52" s="140" customFormat="1" ht="14">
      <c r="A475" s="144" t="str">
        <f t="shared" si="57"/>
        <v/>
      </c>
      <c r="B475" s="249" t="str">
        <f t="shared" si="58"/>
        <v/>
      </c>
      <c r="C475" s="250"/>
      <c r="D475" s="144">
        <v>441</v>
      </c>
      <c r="E475" s="144" t="str">
        <f t="shared" si="59"/>
        <v/>
      </c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32"/>
      <c r="AJ475" s="17"/>
      <c r="AK475" s="32"/>
      <c r="AL475" s="5"/>
      <c r="AM475" s="5"/>
      <c r="AN475" s="5"/>
      <c r="AO475" s="5"/>
      <c r="AP475" s="5"/>
      <c r="AQ475" s="296" t="str">
        <f t="shared" si="63"/>
        <v/>
      </c>
      <c r="AR475" s="142" t="str">
        <f t="shared" si="60"/>
        <v/>
      </c>
      <c r="AS475" s="7" t="str">
        <f>UPPER(IF($AI475="","",IF(COUNTIF($AS$34:$AS474,$AI475)&lt;1,$AI475,"")))</f>
        <v/>
      </c>
      <c r="AT475" s="144" t="str">
        <f t="shared" si="61"/>
        <v/>
      </c>
      <c r="AU475" s="142" t="str">
        <f t="shared" si="64"/>
        <v/>
      </c>
      <c r="AV475" s="274"/>
      <c r="AW475" s="251"/>
      <c r="AX475" s="252"/>
      <c r="AY475" s="253" t="str">
        <f t="shared" si="62"/>
        <v/>
      </c>
      <c r="AZ475" s="253"/>
    </row>
    <row r="476" spans="1:52" s="140" customFormat="1" ht="14">
      <c r="A476" s="144" t="str">
        <f t="shared" si="57"/>
        <v/>
      </c>
      <c r="B476" s="249" t="str">
        <f t="shared" si="58"/>
        <v/>
      </c>
      <c r="C476" s="250"/>
      <c r="D476" s="144">
        <v>442</v>
      </c>
      <c r="E476" s="144" t="str">
        <f t="shared" si="59"/>
        <v/>
      </c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32"/>
      <c r="AJ476" s="17"/>
      <c r="AK476" s="32"/>
      <c r="AL476" s="5"/>
      <c r="AM476" s="5"/>
      <c r="AN476" s="5"/>
      <c r="AO476" s="5"/>
      <c r="AP476" s="5"/>
      <c r="AQ476" s="296" t="str">
        <f t="shared" si="63"/>
        <v/>
      </c>
      <c r="AR476" s="142" t="str">
        <f t="shared" si="60"/>
        <v/>
      </c>
      <c r="AS476" s="7" t="str">
        <f>UPPER(IF($AI476="","",IF(COUNTIF($AS$34:$AS475,$AI476)&lt;1,$AI476,"")))</f>
        <v/>
      </c>
      <c r="AT476" s="144" t="str">
        <f t="shared" si="61"/>
        <v/>
      </c>
      <c r="AU476" s="142" t="str">
        <f t="shared" si="64"/>
        <v/>
      </c>
      <c r="AV476" s="274"/>
      <c r="AW476" s="251"/>
      <c r="AX476" s="252"/>
      <c r="AY476" s="253" t="str">
        <f t="shared" si="62"/>
        <v/>
      </c>
      <c r="AZ476" s="253"/>
    </row>
    <row r="477" spans="1:52" s="140" customFormat="1" ht="14">
      <c r="A477" s="144" t="str">
        <f t="shared" si="57"/>
        <v/>
      </c>
      <c r="B477" s="249" t="str">
        <f t="shared" si="58"/>
        <v/>
      </c>
      <c r="C477" s="250"/>
      <c r="D477" s="144">
        <v>443</v>
      </c>
      <c r="E477" s="144" t="str">
        <f t="shared" si="59"/>
        <v/>
      </c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32"/>
      <c r="AJ477" s="17"/>
      <c r="AK477" s="32"/>
      <c r="AL477" s="5"/>
      <c r="AM477" s="5"/>
      <c r="AN477" s="5"/>
      <c r="AO477" s="5"/>
      <c r="AP477" s="5"/>
      <c r="AQ477" s="296" t="str">
        <f t="shared" si="63"/>
        <v/>
      </c>
      <c r="AR477" s="142" t="str">
        <f t="shared" si="60"/>
        <v/>
      </c>
      <c r="AS477" s="7" t="str">
        <f>UPPER(IF($AI477="","",IF(COUNTIF($AS$34:$AS476,$AI477)&lt;1,$AI477,"")))</f>
        <v/>
      </c>
      <c r="AT477" s="144" t="str">
        <f t="shared" si="61"/>
        <v/>
      </c>
      <c r="AU477" s="142" t="str">
        <f t="shared" si="64"/>
        <v/>
      </c>
      <c r="AV477" s="274"/>
      <c r="AW477" s="251"/>
      <c r="AX477" s="252"/>
      <c r="AY477" s="253" t="str">
        <f t="shared" si="62"/>
        <v/>
      </c>
      <c r="AZ477" s="253"/>
    </row>
    <row r="478" spans="1:52" s="140" customFormat="1" ht="14">
      <c r="A478" s="144" t="str">
        <f t="shared" si="57"/>
        <v/>
      </c>
      <c r="B478" s="249" t="str">
        <f t="shared" si="58"/>
        <v/>
      </c>
      <c r="C478" s="250"/>
      <c r="D478" s="144">
        <v>444</v>
      </c>
      <c r="E478" s="144" t="str">
        <f t="shared" si="59"/>
        <v/>
      </c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32"/>
      <c r="AJ478" s="17"/>
      <c r="AK478" s="32"/>
      <c r="AL478" s="5"/>
      <c r="AM478" s="5"/>
      <c r="AN478" s="5"/>
      <c r="AO478" s="5"/>
      <c r="AP478" s="5"/>
      <c r="AQ478" s="296" t="str">
        <f t="shared" si="63"/>
        <v/>
      </c>
      <c r="AR478" s="142" t="str">
        <f t="shared" si="60"/>
        <v/>
      </c>
      <c r="AS478" s="7" t="str">
        <f>UPPER(IF($AI478="","",IF(COUNTIF($AS$34:$AS477,$AI478)&lt;1,$AI478,"")))</f>
        <v/>
      </c>
      <c r="AT478" s="144" t="str">
        <f t="shared" si="61"/>
        <v/>
      </c>
      <c r="AU478" s="142" t="str">
        <f t="shared" si="64"/>
        <v/>
      </c>
      <c r="AV478" s="274"/>
      <c r="AW478" s="251"/>
      <c r="AX478" s="252"/>
      <c r="AY478" s="253" t="str">
        <f t="shared" si="62"/>
        <v/>
      </c>
      <c r="AZ478" s="253"/>
    </row>
    <row r="479" spans="1:52" s="140" customFormat="1" ht="14">
      <c r="A479" s="144" t="str">
        <f t="shared" si="57"/>
        <v/>
      </c>
      <c r="B479" s="249" t="str">
        <f t="shared" si="58"/>
        <v/>
      </c>
      <c r="C479" s="250"/>
      <c r="D479" s="144">
        <v>445</v>
      </c>
      <c r="E479" s="144" t="str">
        <f t="shared" si="59"/>
        <v/>
      </c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32"/>
      <c r="AJ479" s="17"/>
      <c r="AK479" s="32"/>
      <c r="AL479" s="5"/>
      <c r="AM479" s="5"/>
      <c r="AN479" s="5"/>
      <c r="AO479" s="5"/>
      <c r="AP479" s="5"/>
      <c r="AQ479" s="296" t="str">
        <f t="shared" si="63"/>
        <v/>
      </c>
      <c r="AR479" s="142" t="str">
        <f t="shared" si="60"/>
        <v/>
      </c>
      <c r="AS479" s="7" t="str">
        <f>UPPER(IF($AI479="","",IF(COUNTIF($AS$34:$AS478,$AI479)&lt;1,$AI479,"")))</f>
        <v/>
      </c>
      <c r="AT479" s="144" t="str">
        <f t="shared" si="61"/>
        <v/>
      </c>
      <c r="AU479" s="142" t="str">
        <f t="shared" si="64"/>
        <v/>
      </c>
      <c r="AV479" s="274"/>
      <c r="AW479" s="251"/>
      <c r="AX479" s="252"/>
      <c r="AY479" s="253" t="str">
        <f t="shared" si="62"/>
        <v/>
      </c>
      <c r="AZ479" s="253"/>
    </row>
    <row r="480" spans="1:52" s="140" customFormat="1" ht="14">
      <c r="A480" s="144" t="str">
        <f t="shared" si="57"/>
        <v/>
      </c>
      <c r="B480" s="249" t="str">
        <f t="shared" si="58"/>
        <v/>
      </c>
      <c r="C480" s="250"/>
      <c r="D480" s="144">
        <v>446</v>
      </c>
      <c r="E480" s="144" t="str">
        <f t="shared" si="59"/>
        <v/>
      </c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32"/>
      <c r="AJ480" s="17"/>
      <c r="AK480" s="32"/>
      <c r="AL480" s="5"/>
      <c r="AM480" s="5"/>
      <c r="AN480" s="5"/>
      <c r="AO480" s="5"/>
      <c r="AP480" s="5"/>
      <c r="AQ480" s="296" t="str">
        <f t="shared" si="63"/>
        <v/>
      </c>
      <c r="AR480" s="142" t="str">
        <f t="shared" si="60"/>
        <v/>
      </c>
      <c r="AS480" s="7" t="str">
        <f>UPPER(IF($AI480="","",IF(COUNTIF($AS$34:$AS479,$AI480)&lt;1,$AI480,"")))</f>
        <v/>
      </c>
      <c r="AT480" s="144" t="str">
        <f t="shared" si="61"/>
        <v/>
      </c>
      <c r="AU480" s="142" t="str">
        <f t="shared" si="64"/>
        <v/>
      </c>
      <c r="AV480" s="274"/>
      <c r="AW480" s="251"/>
      <c r="AX480" s="252"/>
      <c r="AY480" s="253" t="str">
        <f t="shared" si="62"/>
        <v/>
      </c>
      <c r="AZ480" s="253"/>
    </row>
    <row r="481" spans="1:52" s="140" customFormat="1" ht="14">
      <c r="A481" s="144" t="str">
        <f t="shared" si="57"/>
        <v/>
      </c>
      <c r="B481" s="249" t="str">
        <f t="shared" si="58"/>
        <v/>
      </c>
      <c r="C481" s="250"/>
      <c r="D481" s="144">
        <v>447</v>
      </c>
      <c r="E481" s="144" t="str">
        <f t="shared" si="59"/>
        <v/>
      </c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32"/>
      <c r="AJ481" s="17"/>
      <c r="AK481" s="32"/>
      <c r="AL481" s="5"/>
      <c r="AM481" s="5"/>
      <c r="AN481" s="5"/>
      <c r="AO481" s="5"/>
      <c r="AP481" s="5"/>
      <c r="AQ481" s="296" t="str">
        <f t="shared" si="63"/>
        <v/>
      </c>
      <c r="AR481" s="142" t="str">
        <f t="shared" si="60"/>
        <v/>
      </c>
      <c r="AS481" s="7" t="str">
        <f>UPPER(IF($AI481="","",IF(COUNTIF($AS$34:$AS480,$AI481)&lt;1,$AI481,"")))</f>
        <v/>
      </c>
      <c r="AT481" s="144" t="str">
        <f t="shared" si="61"/>
        <v/>
      </c>
      <c r="AU481" s="142" t="str">
        <f t="shared" si="64"/>
        <v/>
      </c>
      <c r="AV481" s="274"/>
      <c r="AW481" s="251"/>
      <c r="AX481" s="252"/>
      <c r="AY481" s="253" t="str">
        <f t="shared" si="62"/>
        <v/>
      </c>
      <c r="AZ481" s="253"/>
    </row>
    <row r="482" spans="1:52" s="140" customFormat="1" ht="14">
      <c r="A482" s="144" t="str">
        <f t="shared" si="57"/>
        <v/>
      </c>
      <c r="B482" s="249" t="str">
        <f t="shared" si="58"/>
        <v/>
      </c>
      <c r="C482" s="250"/>
      <c r="D482" s="144">
        <v>448</v>
      </c>
      <c r="E482" s="144" t="str">
        <f t="shared" si="59"/>
        <v/>
      </c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32"/>
      <c r="AJ482" s="17"/>
      <c r="AK482" s="32"/>
      <c r="AL482" s="5"/>
      <c r="AM482" s="5"/>
      <c r="AN482" s="5"/>
      <c r="AO482" s="5"/>
      <c r="AP482" s="5"/>
      <c r="AQ482" s="296" t="str">
        <f t="shared" si="63"/>
        <v/>
      </c>
      <c r="AR482" s="142" t="str">
        <f t="shared" si="60"/>
        <v/>
      </c>
      <c r="AS482" s="7" t="str">
        <f>UPPER(IF($AI482="","",IF(COUNTIF($AS$34:$AS481,$AI482)&lt;1,$AI482,"")))</f>
        <v/>
      </c>
      <c r="AT482" s="144" t="str">
        <f t="shared" si="61"/>
        <v/>
      </c>
      <c r="AU482" s="142" t="str">
        <f t="shared" si="64"/>
        <v/>
      </c>
      <c r="AV482" s="274"/>
      <c r="AW482" s="251"/>
      <c r="AX482" s="252"/>
      <c r="AY482" s="253" t="str">
        <f t="shared" si="62"/>
        <v/>
      </c>
      <c r="AZ482" s="253"/>
    </row>
    <row r="483" spans="1:52" s="140" customFormat="1" ht="14">
      <c r="A483" s="144" t="str">
        <f t="shared" ref="A483:A546" si="65">UPPER(IF($I483="","",IF($I483&lt;$D$4,$H483&amp;"O",IF($H483="M",VLOOKUP($I483,$D$4:$F$11,2,0),IF($H483="F",VLOOKUP($I483,$D$4:$F$11,3,0))))))</f>
        <v/>
      </c>
      <c r="B483" s="249" t="str">
        <f t="shared" ref="B483:B546" si="66">IF(G483="","",IF(C483="","X",E483&amp;TEXT(C483,"000")))</f>
        <v/>
      </c>
      <c r="C483" s="250"/>
      <c r="D483" s="144">
        <v>449</v>
      </c>
      <c r="E483" s="144" t="str">
        <f t="shared" ref="E483:E546" si="67">IF(COUNTA($S483:$X483)&gt;0,$H483&amp;"O",IF(COUNTA($AA483:$AC483)&gt;0,$H483&amp;"O",IF($L483="OPEN",$H483&amp;"O",$A483)))</f>
        <v/>
      </c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32"/>
      <c r="AJ483" s="17"/>
      <c r="AK483" s="32"/>
      <c r="AL483" s="5"/>
      <c r="AM483" s="5"/>
      <c r="AN483" s="5"/>
      <c r="AO483" s="5"/>
      <c r="AP483" s="5"/>
      <c r="AQ483" s="296" t="str">
        <f t="shared" si="63"/>
        <v/>
      </c>
      <c r="AR483" s="142" t="str">
        <f t="shared" ref="AR483:AR546" si="68">IF(COUNTA(AG483:AH483)&gt;1,"只可選1項接力",IF(AS483="","",$AR$31))</f>
        <v/>
      </c>
      <c r="AS483" s="7" t="str">
        <f>UPPER(IF($AI483="","",IF(COUNTIF($AS$34:$AS482,$AI483)&lt;1,$AI483,"")))</f>
        <v/>
      </c>
      <c r="AT483" s="144" t="str">
        <f t="shared" ref="AT483:AT546" si="69">IF($AI483="","",IF(COUNTIF($AI$35:$AI$1035,$AI483)&lt;4,"每隊最少4人",IF(COUNTIF($AI$35:$AI$1035,$AI483)&gt;6,"每隊最多6人",COUNTIF($AI$35:$AI$1035,$AI483))))</f>
        <v/>
      </c>
      <c r="AU483" s="142" t="str">
        <f t="shared" si="64"/>
        <v/>
      </c>
      <c r="AV483" s="274"/>
      <c r="AW483" s="251"/>
      <c r="AX483" s="252"/>
      <c r="AY483" s="253" t="str">
        <f t="shared" ref="AY483:AY539" si="70">IF(AU483="","",IF(AX483-AU483=0,"",AX483-AU483))</f>
        <v/>
      </c>
      <c r="AZ483" s="253"/>
    </row>
    <row r="484" spans="1:52" s="140" customFormat="1" ht="14">
      <c r="A484" s="144" t="str">
        <f t="shared" si="65"/>
        <v/>
      </c>
      <c r="B484" s="249" t="str">
        <f t="shared" si="66"/>
        <v/>
      </c>
      <c r="C484" s="250"/>
      <c r="D484" s="144">
        <v>450</v>
      </c>
      <c r="E484" s="144" t="str">
        <f t="shared" si="67"/>
        <v/>
      </c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32"/>
      <c r="AJ484" s="17"/>
      <c r="AK484" s="32"/>
      <c r="AL484" s="5"/>
      <c r="AM484" s="5"/>
      <c r="AN484" s="5"/>
      <c r="AO484" s="5"/>
      <c r="AP484" s="5"/>
      <c r="AQ484" s="296" t="str">
        <f t="shared" ref="AQ484:AQ547" si="71">IF($I484="","",IF(COUNTA(M484:AF484)&gt;4,"超過項目上限",IF(COUNTA(M484:AF484)=0,"請選個人項目",IF(AL484="Y",0,IF(COUNTA(AK484)=1,COUNTA(M484:AF484)*($AQ$31+$AQ$32)+$AQ$30,IF(COUNTA(AK484)=0,COUNTA(M484:AF484)*($AQ$31+$AQ$30)," 輸入錯誤"))))))</f>
        <v/>
      </c>
      <c r="AR484" s="142" t="str">
        <f t="shared" si="68"/>
        <v/>
      </c>
      <c r="AS484" s="7" t="str">
        <f>UPPER(IF($AI484="","",IF(COUNTIF($AS$34:$AS483,$AI484)&lt;1,$AI484,"")))</f>
        <v/>
      </c>
      <c r="AT484" s="144" t="str">
        <f t="shared" si="69"/>
        <v/>
      </c>
      <c r="AU484" s="142" t="str">
        <f t="shared" si="64"/>
        <v/>
      </c>
      <c r="AV484" s="274"/>
      <c r="AW484" s="251"/>
      <c r="AX484" s="252"/>
      <c r="AY484" s="253" t="str">
        <f t="shared" si="70"/>
        <v/>
      </c>
      <c r="AZ484" s="253"/>
    </row>
    <row r="485" spans="1:52" s="140" customFormat="1" ht="14">
      <c r="A485" s="144" t="str">
        <f t="shared" si="65"/>
        <v/>
      </c>
      <c r="B485" s="249" t="str">
        <f t="shared" si="66"/>
        <v/>
      </c>
      <c r="C485" s="250"/>
      <c r="D485" s="144">
        <v>451</v>
      </c>
      <c r="E485" s="144" t="str">
        <f t="shared" si="67"/>
        <v/>
      </c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32"/>
      <c r="AJ485" s="17"/>
      <c r="AK485" s="32"/>
      <c r="AL485" s="5"/>
      <c r="AM485" s="5"/>
      <c r="AN485" s="5"/>
      <c r="AO485" s="5"/>
      <c r="AP485" s="5"/>
      <c r="AQ485" s="296" t="str">
        <f t="shared" si="71"/>
        <v/>
      </c>
      <c r="AR485" s="142" t="str">
        <f t="shared" si="68"/>
        <v/>
      </c>
      <c r="AS485" s="7" t="str">
        <f>UPPER(IF($AI485="","",IF(COUNTIF($AS$34:$AS484,$AI485)&lt;1,$AI485,"")))</f>
        <v/>
      </c>
      <c r="AT485" s="144" t="str">
        <f t="shared" si="69"/>
        <v/>
      </c>
      <c r="AU485" s="142" t="str">
        <f t="shared" ref="AU485:AU548" si="72">IF($E485="","",IF(ISTEXT(AQ485),"輸入有錯誤",IF($AJ485="",SUM($AQ485:$AR485)+$AW485,SUM($AQ485:$AR485)+$AW485+$AJ$34)))</f>
        <v/>
      </c>
      <c r="AV485" s="274"/>
      <c r="AW485" s="251"/>
      <c r="AX485" s="252"/>
      <c r="AY485" s="253" t="str">
        <f t="shared" si="70"/>
        <v/>
      </c>
      <c r="AZ485" s="253"/>
    </row>
    <row r="486" spans="1:52" s="140" customFormat="1" ht="14">
      <c r="A486" s="144" t="str">
        <f t="shared" si="65"/>
        <v/>
      </c>
      <c r="B486" s="249" t="str">
        <f t="shared" si="66"/>
        <v/>
      </c>
      <c r="C486" s="250"/>
      <c r="D486" s="144">
        <v>452</v>
      </c>
      <c r="E486" s="144" t="str">
        <f t="shared" si="67"/>
        <v/>
      </c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32"/>
      <c r="AJ486" s="17"/>
      <c r="AK486" s="32"/>
      <c r="AL486" s="5"/>
      <c r="AM486" s="5"/>
      <c r="AN486" s="5"/>
      <c r="AO486" s="5"/>
      <c r="AP486" s="5"/>
      <c r="AQ486" s="296" t="str">
        <f t="shared" si="71"/>
        <v/>
      </c>
      <c r="AR486" s="142" t="str">
        <f t="shared" si="68"/>
        <v/>
      </c>
      <c r="AS486" s="7" t="str">
        <f>UPPER(IF($AI486="","",IF(COUNTIF($AS$34:$AS485,$AI486)&lt;1,$AI486,"")))</f>
        <v/>
      </c>
      <c r="AT486" s="144" t="str">
        <f t="shared" si="69"/>
        <v/>
      </c>
      <c r="AU486" s="142" t="str">
        <f t="shared" si="72"/>
        <v/>
      </c>
      <c r="AV486" s="274"/>
      <c r="AW486" s="251"/>
      <c r="AX486" s="252"/>
      <c r="AY486" s="253" t="str">
        <f t="shared" si="70"/>
        <v/>
      </c>
      <c r="AZ486" s="253"/>
    </row>
    <row r="487" spans="1:52" s="140" customFormat="1" ht="14">
      <c r="A487" s="144" t="str">
        <f t="shared" si="65"/>
        <v/>
      </c>
      <c r="B487" s="249" t="str">
        <f t="shared" si="66"/>
        <v/>
      </c>
      <c r="C487" s="250"/>
      <c r="D487" s="144">
        <v>453</v>
      </c>
      <c r="E487" s="144" t="str">
        <f t="shared" si="67"/>
        <v/>
      </c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32"/>
      <c r="AJ487" s="17"/>
      <c r="AK487" s="32"/>
      <c r="AL487" s="5"/>
      <c r="AM487" s="5"/>
      <c r="AN487" s="5"/>
      <c r="AO487" s="5"/>
      <c r="AP487" s="5"/>
      <c r="AQ487" s="296" t="str">
        <f t="shared" si="71"/>
        <v/>
      </c>
      <c r="AR487" s="142" t="str">
        <f t="shared" si="68"/>
        <v/>
      </c>
      <c r="AS487" s="7" t="str">
        <f>UPPER(IF($AI487="","",IF(COUNTIF($AS$34:$AS486,$AI487)&lt;1,$AI487,"")))</f>
        <v/>
      </c>
      <c r="AT487" s="144" t="str">
        <f t="shared" si="69"/>
        <v/>
      </c>
      <c r="AU487" s="142" t="str">
        <f t="shared" si="72"/>
        <v/>
      </c>
      <c r="AV487" s="274"/>
      <c r="AW487" s="251"/>
      <c r="AX487" s="252"/>
      <c r="AY487" s="253" t="str">
        <f t="shared" si="70"/>
        <v/>
      </c>
      <c r="AZ487" s="253"/>
    </row>
    <row r="488" spans="1:52" s="140" customFormat="1" ht="14">
      <c r="A488" s="144" t="str">
        <f t="shared" si="65"/>
        <v/>
      </c>
      <c r="B488" s="249" t="str">
        <f t="shared" si="66"/>
        <v/>
      </c>
      <c r="C488" s="250"/>
      <c r="D488" s="144">
        <v>454</v>
      </c>
      <c r="E488" s="144" t="str">
        <f t="shared" si="67"/>
        <v/>
      </c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32"/>
      <c r="AJ488" s="17"/>
      <c r="AK488" s="32"/>
      <c r="AL488" s="5"/>
      <c r="AM488" s="5"/>
      <c r="AN488" s="5"/>
      <c r="AO488" s="5"/>
      <c r="AP488" s="5"/>
      <c r="AQ488" s="296" t="str">
        <f t="shared" si="71"/>
        <v/>
      </c>
      <c r="AR488" s="142" t="str">
        <f t="shared" si="68"/>
        <v/>
      </c>
      <c r="AS488" s="7" t="str">
        <f>UPPER(IF($AI488="","",IF(COUNTIF($AS$34:$AS487,$AI488)&lt;1,$AI488,"")))</f>
        <v/>
      </c>
      <c r="AT488" s="144" t="str">
        <f t="shared" si="69"/>
        <v/>
      </c>
      <c r="AU488" s="142" t="str">
        <f t="shared" si="72"/>
        <v/>
      </c>
      <c r="AV488" s="274"/>
      <c r="AW488" s="251"/>
      <c r="AX488" s="252"/>
      <c r="AY488" s="253" t="str">
        <f t="shared" si="70"/>
        <v/>
      </c>
      <c r="AZ488" s="253"/>
    </row>
    <row r="489" spans="1:52" s="140" customFormat="1" ht="14">
      <c r="A489" s="144" t="str">
        <f t="shared" si="65"/>
        <v/>
      </c>
      <c r="B489" s="249" t="str">
        <f t="shared" si="66"/>
        <v/>
      </c>
      <c r="C489" s="250"/>
      <c r="D489" s="144">
        <v>455</v>
      </c>
      <c r="E489" s="144" t="str">
        <f t="shared" si="67"/>
        <v/>
      </c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32"/>
      <c r="AJ489" s="17"/>
      <c r="AK489" s="32"/>
      <c r="AL489" s="5"/>
      <c r="AM489" s="5"/>
      <c r="AN489" s="5"/>
      <c r="AO489" s="5"/>
      <c r="AP489" s="5"/>
      <c r="AQ489" s="296" t="str">
        <f t="shared" si="71"/>
        <v/>
      </c>
      <c r="AR489" s="142" t="str">
        <f t="shared" si="68"/>
        <v/>
      </c>
      <c r="AS489" s="7" t="str">
        <f>UPPER(IF($AI489="","",IF(COUNTIF($AS$34:$AS488,$AI489)&lt;1,$AI489,"")))</f>
        <v/>
      </c>
      <c r="AT489" s="144" t="str">
        <f t="shared" si="69"/>
        <v/>
      </c>
      <c r="AU489" s="142" t="str">
        <f t="shared" si="72"/>
        <v/>
      </c>
      <c r="AV489" s="274"/>
      <c r="AW489" s="251"/>
      <c r="AX489" s="252"/>
      <c r="AY489" s="253" t="str">
        <f t="shared" si="70"/>
        <v/>
      </c>
      <c r="AZ489" s="253"/>
    </row>
    <row r="490" spans="1:52" s="140" customFormat="1" ht="14">
      <c r="A490" s="144" t="str">
        <f t="shared" si="65"/>
        <v/>
      </c>
      <c r="B490" s="249" t="str">
        <f t="shared" si="66"/>
        <v/>
      </c>
      <c r="C490" s="250"/>
      <c r="D490" s="144">
        <v>456</v>
      </c>
      <c r="E490" s="144" t="str">
        <f t="shared" si="67"/>
        <v/>
      </c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32"/>
      <c r="AJ490" s="17"/>
      <c r="AK490" s="32"/>
      <c r="AL490" s="5"/>
      <c r="AM490" s="5"/>
      <c r="AN490" s="5"/>
      <c r="AO490" s="5"/>
      <c r="AP490" s="5"/>
      <c r="AQ490" s="296" t="str">
        <f t="shared" si="71"/>
        <v/>
      </c>
      <c r="AR490" s="142" t="str">
        <f t="shared" si="68"/>
        <v/>
      </c>
      <c r="AS490" s="7" t="str">
        <f>UPPER(IF($AI490="","",IF(COUNTIF($AS$34:$AS489,$AI490)&lt;1,$AI490,"")))</f>
        <v/>
      </c>
      <c r="AT490" s="144" t="str">
        <f t="shared" si="69"/>
        <v/>
      </c>
      <c r="AU490" s="142" t="str">
        <f t="shared" si="72"/>
        <v/>
      </c>
      <c r="AV490" s="274"/>
      <c r="AW490" s="251"/>
      <c r="AX490" s="252"/>
      <c r="AY490" s="253" t="str">
        <f t="shared" si="70"/>
        <v/>
      </c>
      <c r="AZ490" s="253"/>
    </row>
    <row r="491" spans="1:52" s="140" customFormat="1" ht="14">
      <c r="A491" s="144" t="str">
        <f t="shared" si="65"/>
        <v/>
      </c>
      <c r="B491" s="249" t="str">
        <f t="shared" si="66"/>
        <v/>
      </c>
      <c r="C491" s="250"/>
      <c r="D491" s="144">
        <v>457</v>
      </c>
      <c r="E491" s="144" t="str">
        <f t="shared" si="67"/>
        <v/>
      </c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32"/>
      <c r="AJ491" s="17"/>
      <c r="AK491" s="32"/>
      <c r="AL491" s="5"/>
      <c r="AM491" s="5"/>
      <c r="AN491" s="5"/>
      <c r="AO491" s="5"/>
      <c r="AP491" s="5"/>
      <c r="AQ491" s="296" t="str">
        <f t="shared" si="71"/>
        <v/>
      </c>
      <c r="AR491" s="142" t="str">
        <f t="shared" si="68"/>
        <v/>
      </c>
      <c r="AS491" s="7" t="str">
        <f>UPPER(IF($AI491="","",IF(COUNTIF($AS$34:$AS490,$AI491)&lt;1,$AI491,"")))</f>
        <v/>
      </c>
      <c r="AT491" s="144" t="str">
        <f t="shared" si="69"/>
        <v/>
      </c>
      <c r="AU491" s="142" t="str">
        <f t="shared" si="72"/>
        <v/>
      </c>
      <c r="AV491" s="274"/>
      <c r="AW491" s="251"/>
      <c r="AX491" s="252"/>
      <c r="AY491" s="253" t="str">
        <f t="shared" si="70"/>
        <v/>
      </c>
      <c r="AZ491" s="253"/>
    </row>
    <row r="492" spans="1:52" s="140" customFormat="1" ht="14">
      <c r="A492" s="144" t="str">
        <f t="shared" si="65"/>
        <v/>
      </c>
      <c r="B492" s="249" t="str">
        <f t="shared" si="66"/>
        <v/>
      </c>
      <c r="C492" s="250"/>
      <c r="D492" s="144">
        <v>458</v>
      </c>
      <c r="E492" s="144" t="str">
        <f t="shared" si="67"/>
        <v/>
      </c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32"/>
      <c r="AJ492" s="17"/>
      <c r="AK492" s="32"/>
      <c r="AL492" s="5"/>
      <c r="AM492" s="5"/>
      <c r="AN492" s="5"/>
      <c r="AO492" s="5"/>
      <c r="AP492" s="5"/>
      <c r="AQ492" s="296" t="str">
        <f t="shared" si="71"/>
        <v/>
      </c>
      <c r="AR492" s="142" t="str">
        <f t="shared" si="68"/>
        <v/>
      </c>
      <c r="AS492" s="7" t="str">
        <f>UPPER(IF($AI492="","",IF(COUNTIF($AS$34:$AS491,$AI492)&lt;1,$AI492,"")))</f>
        <v/>
      </c>
      <c r="AT492" s="144" t="str">
        <f t="shared" si="69"/>
        <v/>
      </c>
      <c r="AU492" s="142" t="str">
        <f t="shared" si="72"/>
        <v/>
      </c>
      <c r="AV492" s="274"/>
      <c r="AW492" s="251"/>
      <c r="AX492" s="252"/>
      <c r="AY492" s="253" t="str">
        <f t="shared" si="70"/>
        <v/>
      </c>
      <c r="AZ492" s="253"/>
    </row>
    <row r="493" spans="1:52" s="140" customFormat="1" ht="14">
      <c r="A493" s="144" t="str">
        <f t="shared" si="65"/>
        <v/>
      </c>
      <c r="B493" s="249" t="str">
        <f t="shared" si="66"/>
        <v/>
      </c>
      <c r="C493" s="250"/>
      <c r="D493" s="144">
        <v>459</v>
      </c>
      <c r="E493" s="144" t="str">
        <f t="shared" si="67"/>
        <v/>
      </c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32"/>
      <c r="AJ493" s="17"/>
      <c r="AK493" s="32"/>
      <c r="AL493" s="5"/>
      <c r="AM493" s="5"/>
      <c r="AN493" s="5"/>
      <c r="AO493" s="5"/>
      <c r="AP493" s="5"/>
      <c r="AQ493" s="296" t="str">
        <f t="shared" si="71"/>
        <v/>
      </c>
      <c r="AR493" s="142" t="str">
        <f t="shared" si="68"/>
        <v/>
      </c>
      <c r="AS493" s="7" t="str">
        <f>UPPER(IF($AI493="","",IF(COUNTIF($AS$34:$AS492,$AI493)&lt;1,$AI493,"")))</f>
        <v/>
      </c>
      <c r="AT493" s="144" t="str">
        <f t="shared" si="69"/>
        <v/>
      </c>
      <c r="AU493" s="142" t="str">
        <f t="shared" si="72"/>
        <v/>
      </c>
      <c r="AV493" s="274"/>
      <c r="AW493" s="251"/>
      <c r="AX493" s="252"/>
      <c r="AY493" s="253" t="str">
        <f t="shared" si="70"/>
        <v/>
      </c>
      <c r="AZ493" s="253"/>
    </row>
    <row r="494" spans="1:52" s="140" customFormat="1" ht="14">
      <c r="A494" s="144" t="str">
        <f t="shared" si="65"/>
        <v/>
      </c>
      <c r="B494" s="249" t="str">
        <f t="shared" si="66"/>
        <v/>
      </c>
      <c r="C494" s="250"/>
      <c r="D494" s="144">
        <v>460</v>
      </c>
      <c r="E494" s="144" t="str">
        <f t="shared" si="67"/>
        <v/>
      </c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32"/>
      <c r="AJ494" s="17"/>
      <c r="AK494" s="32"/>
      <c r="AL494" s="5"/>
      <c r="AM494" s="5"/>
      <c r="AN494" s="5"/>
      <c r="AO494" s="5"/>
      <c r="AP494" s="5"/>
      <c r="AQ494" s="296" t="str">
        <f t="shared" si="71"/>
        <v/>
      </c>
      <c r="AR494" s="142" t="str">
        <f t="shared" si="68"/>
        <v/>
      </c>
      <c r="AS494" s="7" t="str">
        <f>UPPER(IF($AI494="","",IF(COUNTIF($AS$34:$AS493,$AI494)&lt;1,$AI494,"")))</f>
        <v/>
      </c>
      <c r="AT494" s="144" t="str">
        <f t="shared" si="69"/>
        <v/>
      </c>
      <c r="AU494" s="142" t="str">
        <f t="shared" si="72"/>
        <v/>
      </c>
      <c r="AV494" s="274"/>
      <c r="AW494" s="251"/>
      <c r="AX494" s="252"/>
      <c r="AY494" s="253" t="str">
        <f t="shared" si="70"/>
        <v/>
      </c>
      <c r="AZ494" s="253"/>
    </row>
    <row r="495" spans="1:52" s="140" customFormat="1" ht="14">
      <c r="A495" s="144" t="str">
        <f t="shared" si="65"/>
        <v/>
      </c>
      <c r="B495" s="249" t="str">
        <f t="shared" si="66"/>
        <v/>
      </c>
      <c r="C495" s="250"/>
      <c r="D495" s="144">
        <v>461</v>
      </c>
      <c r="E495" s="144" t="str">
        <f t="shared" si="67"/>
        <v/>
      </c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32"/>
      <c r="AJ495" s="17"/>
      <c r="AK495" s="32"/>
      <c r="AL495" s="5"/>
      <c r="AM495" s="5"/>
      <c r="AN495" s="5"/>
      <c r="AO495" s="5"/>
      <c r="AP495" s="5"/>
      <c r="AQ495" s="296" t="str">
        <f t="shared" si="71"/>
        <v/>
      </c>
      <c r="AR495" s="142" t="str">
        <f t="shared" si="68"/>
        <v/>
      </c>
      <c r="AS495" s="7" t="str">
        <f>UPPER(IF($AI495="","",IF(COUNTIF($AS$34:$AS494,$AI495)&lt;1,$AI495,"")))</f>
        <v/>
      </c>
      <c r="AT495" s="144" t="str">
        <f t="shared" si="69"/>
        <v/>
      </c>
      <c r="AU495" s="142" t="str">
        <f t="shared" si="72"/>
        <v/>
      </c>
      <c r="AV495" s="274"/>
      <c r="AW495" s="251"/>
      <c r="AX495" s="252"/>
      <c r="AY495" s="253" t="str">
        <f t="shared" si="70"/>
        <v/>
      </c>
      <c r="AZ495" s="253"/>
    </row>
    <row r="496" spans="1:52" s="140" customFormat="1" ht="14">
      <c r="A496" s="144" t="str">
        <f t="shared" si="65"/>
        <v/>
      </c>
      <c r="B496" s="249" t="str">
        <f t="shared" si="66"/>
        <v/>
      </c>
      <c r="C496" s="250"/>
      <c r="D496" s="144">
        <v>462</v>
      </c>
      <c r="E496" s="144" t="str">
        <f t="shared" si="67"/>
        <v/>
      </c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32"/>
      <c r="AJ496" s="17"/>
      <c r="AK496" s="32"/>
      <c r="AL496" s="5"/>
      <c r="AM496" s="5"/>
      <c r="AN496" s="5"/>
      <c r="AO496" s="5"/>
      <c r="AP496" s="5"/>
      <c r="AQ496" s="296" t="str">
        <f t="shared" si="71"/>
        <v/>
      </c>
      <c r="AR496" s="142" t="str">
        <f t="shared" si="68"/>
        <v/>
      </c>
      <c r="AS496" s="7" t="str">
        <f>UPPER(IF($AI496="","",IF(COUNTIF($AS$34:$AS495,$AI496)&lt;1,$AI496,"")))</f>
        <v/>
      </c>
      <c r="AT496" s="144" t="str">
        <f t="shared" si="69"/>
        <v/>
      </c>
      <c r="AU496" s="142" t="str">
        <f t="shared" si="72"/>
        <v/>
      </c>
      <c r="AV496" s="274"/>
      <c r="AW496" s="251"/>
      <c r="AX496" s="252"/>
      <c r="AY496" s="253" t="str">
        <f t="shared" si="70"/>
        <v/>
      </c>
      <c r="AZ496" s="253"/>
    </row>
    <row r="497" spans="1:52" s="140" customFormat="1" ht="14">
      <c r="A497" s="144" t="str">
        <f t="shared" si="65"/>
        <v/>
      </c>
      <c r="B497" s="249" t="str">
        <f t="shared" si="66"/>
        <v/>
      </c>
      <c r="C497" s="250"/>
      <c r="D497" s="144">
        <v>463</v>
      </c>
      <c r="E497" s="144" t="str">
        <f t="shared" si="67"/>
        <v/>
      </c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32"/>
      <c r="AJ497" s="17"/>
      <c r="AK497" s="32"/>
      <c r="AL497" s="5"/>
      <c r="AM497" s="5"/>
      <c r="AN497" s="5"/>
      <c r="AO497" s="5"/>
      <c r="AP497" s="5"/>
      <c r="AQ497" s="296" t="str">
        <f t="shared" si="71"/>
        <v/>
      </c>
      <c r="AR497" s="142" t="str">
        <f t="shared" si="68"/>
        <v/>
      </c>
      <c r="AS497" s="7" t="str">
        <f>UPPER(IF($AI497="","",IF(COUNTIF($AS$34:$AS496,$AI497)&lt;1,$AI497,"")))</f>
        <v/>
      </c>
      <c r="AT497" s="144" t="str">
        <f t="shared" si="69"/>
        <v/>
      </c>
      <c r="AU497" s="142" t="str">
        <f t="shared" si="72"/>
        <v/>
      </c>
      <c r="AV497" s="274"/>
      <c r="AW497" s="251"/>
      <c r="AX497" s="252"/>
      <c r="AY497" s="253" t="str">
        <f t="shared" si="70"/>
        <v/>
      </c>
      <c r="AZ497" s="253"/>
    </row>
    <row r="498" spans="1:52" s="140" customFormat="1" ht="14">
      <c r="A498" s="144" t="str">
        <f t="shared" si="65"/>
        <v/>
      </c>
      <c r="B498" s="249" t="str">
        <f t="shared" si="66"/>
        <v/>
      </c>
      <c r="C498" s="250"/>
      <c r="D498" s="144">
        <v>464</v>
      </c>
      <c r="E498" s="144" t="str">
        <f t="shared" si="67"/>
        <v/>
      </c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32"/>
      <c r="AJ498" s="17"/>
      <c r="AK498" s="32"/>
      <c r="AL498" s="5"/>
      <c r="AM498" s="5"/>
      <c r="AN498" s="5"/>
      <c r="AO498" s="5"/>
      <c r="AP498" s="5"/>
      <c r="AQ498" s="296" t="str">
        <f t="shared" si="71"/>
        <v/>
      </c>
      <c r="AR498" s="142" t="str">
        <f t="shared" si="68"/>
        <v/>
      </c>
      <c r="AS498" s="7" t="str">
        <f>UPPER(IF($AI498="","",IF(COUNTIF($AS$34:$AS497,$AI498)&lt;1,$AI498,"")))</f>
        <v/>
      </c>
      <c r="AT498" s="144" t="str">
        <f t="shared" si="69"/>
        <v/>
      </c>
      <c r="AU498" s="142" t="str">
        <f t="shared" si="72"/>
        <v/>
      </c>
      <c r="AV498" s="274"/>
      <c r="AW498" s="251"/>
      <c r="AX498" s="252"/>
      <c r="AY498" s="253" t="str">
        <f t="shared" si="70"/>
        <v/>
      </c>
      <c r="AZ498" s="253"/>
    </row>
    <row r="499" spans="1:52" s="140" customFormat="1" ht="14">
      <c r="A499" s="144" t="str">
        <f t="shared" si="65"/>
        <v/>
      </c>
      <c r="B499" s="249" t="str">
        <f t="shared" si="66"/>
        <v/>
      </c>
      <c r="C499" s="250"/>
      <c r="D499" s="144">
        <v>465</v>
      </c>
      <c r="E499" s="144" t="str">
        <f t="shared" si="67"/>
        <v/>
      </c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32"/>
      <c r="AJ499" s="17"/>
      <c r="AK499" s="32"/>
      <c r="AL499" s="5"/>
      <c r="AM499" s="5"/>
      <c r="AN499" s="5"/>
      <c r="AO499" s="5"/>
      <c r="AP499" s="5"/>
      <c r="AQ499" s="296" t="str">
        <f t="shared" si="71"/>
        <v/>
      </c>
      <c r="AR499" s="142" t="str">
        <f t="shared" si="68"/>
        <v/>
      </c>
      <c r="AS499" s="7" t="str">
        <f>UPPER(IF($AI499="","",IF(COUNTIF($AS$34:$AS498,$AI499)&lt;1,$AI499,"")))</f>
        <v/>
      </c>
      <c r="AT499" s="144" t="str">
        <f t="shared" si="69"/>
        <v/>
      </c>
      <c r="AU499" s="142" t="str">
        <f t="shared" si="72"/>
        <v/>
      </c>
      <c r="AV499" s="274"/>
      <c r="AW499" s="251"/>
      <c r="AX499" s="252"/>
      <c r="AY499" s="253" t="str">
        <f t="shared" si="70"/>
        <v/>
      </c>
      <c r="AZ499" s="253"/>
    </row>
    <row r="500" spans="1:52" s="140" customFormat="1" ht="14">
      <c r="A500" s="144" t="str">
        <f t="shared" si="65"/>
        <v/>
      </c>
      <c r="B500" s="249" t="str">
        <f t="shared" si="66"/>
        <v/>
      </c>
      <c r="C500" s="250"/>
      <c r="D500" s="144">
        <v>466</v>
      </c>
      <c r="E500" s="144" t="str">
        <f t="shared" si="67"/>
        <v/>
      </c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32"/>
      <c r="AJ500" s="17"/>
      <c r="AK500" s="32"/>
      <c r="AL500" s="5"/>
      <c r="AM500" s="5"/>
      <c r="AN500" s="5"/>
      <c r="AO500" s="5"/>
      <c r="AP500" s="5"/>
      <c r="AQ500" s="296" t="str">
        <f t="shared" si="71"/>
        <v/>
      </c>
      <c r="AR500" s="142" t="str">
        <f t="shared" si="68"/>
        <v/>
      </c>
      <c r="AS500" s="7" t="str">
        <f>UPPER(IF($AI500="","",IF(COUNTIF($AS$34:$AS499,$AI500)&lt;1,$AI500,"")))</f>
        <v/>
      </c>
      <c r="AT500" s="144" t="str">
        <f t="shared" si="69"/>
        <v/>
      </c>
      <c r="AU500" s="142" t="str">
        <f t="shared" si="72"/>
        <v/>
      </c>
      <c r="AV500" s="274"/>
      <c r="AW500" s="251"/>
      <c r="AX500" s="252"/>
      <c r="AY500" s="253" t="str">
        <f t="shared" si="70"/>
        <v/>
      </c>
      <c r="AZ500" s="253"/>
    </row>
    <row r="501" spans="1:52" s="140" customFormat="1" ht="14">
      <c r="A501" s="144" t="str">
        <f t="shared" si="65"/>
        <v/>
      </c>
      <c r="B501" s="249" t="str">
        <f t="shared" si="66"/>
        <v/>
      </c>
      <c r="C501" s="250"/>
      <c r="D501" s="144">
        <v>467</v>
      </c>
      <c r="E501" s="144" t="str">
        <f t="shared" si="67"/>
        <v/>
      </c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32"/>
      <c r="AJ501" s="17"/>
      <c r="AK501" s="32"/>
      <c r="AL501" s="5"/>
      <c r="AM501" s="5"/>
      <c r="AN501" s="5"/>
      <c r="AO501" s="5"/>
      <c r="AP501" s="5"/>
      <c r="AQ501" s="296" t="str">
        <f t="shared" si="71"/>
        <v/>
      </c>
      <c r="AR501" s="142" t="str">
        <f t="shared" si="68"/>
        <v/>
      </c>
      <c r="AS501" s="7" t="str">
        <f>UPPER(IF($AI501="","",IF(COUNTIF($AS$34:$AS500,$AI501)&lt;1,$AI501,"")))</f>
        <v/>
      </c>
      <c r="AT501" s="144" t="str">
        <f t="shared" si="69"/>
        <v/>
      </c>
      <c r="AU501" s="142" t="str">
        <f t="shared" si="72"/>
        <v/>
      </c>
      <c r="AV501" s="274"/>
      <c r="AW501" s="251"/>
      <c r="AX501" s="252"/>
      <c r="AY501" s="253" t="str">
        <f t="shared" si="70"/>
        <v/>
      </c>
      <c r="AZ501" s="253"/>
    </row>
    <row r="502" spans="1:52" s="140" customFormat="1" ht="14">
      <c r="A502" s="144" t="str">
        <f t="shared" si="65"/>
        <v/>
      </c>
      <c r="B502" s="249" t="str">
        <f t="shared" si="66"/>
        <v/>
      </c>
      <c r="C502" s="250"/>
      <c r="D502" s="144">
        <v>468</v>
      </c>
      <c r="E502" s="144" t="str">
        <f t="shared" si="67"/>
        <v/>
      </c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32"/>
      <c r="AJ502" s="17"/>
      <c r="AK502" s="32"/>
      <c r="AL502" s="5"/>
      <c r="AM502" s="5"/>
      <c r="AN502" s="5"/>
      <c r="AO502" s="5"/>
      <c r="AP502" s="5"/>
      <c r="AQ502" s="296" t="str">
        <f t="shared" si="71"/>
        <v/>
      </c>
      <c r="AR502" s="142" t="str">
        <f t="shared" si="68"/>
        <v/>
      </c>
      <c r="AS502" s="7" t="str">
        <f>UPPER(IF($AI502="","",IF(COUNTIF($AS$34:$AS501,$AI502)&lt;1,$AI502,"")))</f>
        <v/>
      </c>
      <c r="AT502" s="144" t="str">
        <f t="shared" si="69"/>
        <v/>
      </c>
      <c r="AU502" s="142" t="str">
        <f t="shared" si="72"/>
        <v/>
      </c>
      <c r="AV502" s="274"/>
      <c r="AW502" s="251"/>
      <c r="AX502" s="252"/>
      <c r="AY502" s="253" t="str">
        <f t="shared" si="70"/>
        <v/>
      </c>
      <c r="AZ502" s="253"/>
    </row>
    <row r="503" spans="1:52" s="140" customFormat="1" ht="14">
      <c r="A503" s="144" t="str">
        <f t="shared" si="65"/>
        <v/>
      </c>
      <c r="B503" s="249" t="str">
        <f t="shared" si="66"/>
        <v/>
      </c>
      <c r="C503" s="250"/>
      <c r="D503" s="144">
        <v>469</v>
      </c>
      <c r="E503" s="144" t="str">
        <f t="shared" si="67"/>
        <v/>
      </c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32"/>
      <c r="AJ503" s="17"/>
      <c r="AK503" s="32"/>
      <c r="AL503" s="5"/>
      <c r="AM503" s="5"/>
      <c r="AN503" s="5"/>
      <c r="AO503" s="5"/>
      <c r="AP503" s="5"/>
      <c r="AQ503" s="296" t="str">
        <f t="shared" si="71"/>
        <v/>
      </c>
      <c r="AR503" s="142" t="str">
        <f t="shared" si="68"/>
        <v/>
      </c>
      <c r="AS503" s="7" t="str">
        <f>UPPER(IF($AI503="","",IF(COUNTIF($AS$34:$AS502,$AI503)&lt;1,$AI503,"")))</f>
        <v/>
      </c>
      <c r="AT503" s="144" t="str">
        <f t="shared" si="69"/>
        <v/>
      </c>
      <c r="AU503" s="142" t="str">
        <f t="shared" si="72"/>
        <v/>
      </c>
      <c r="AV503" s="274"/>
      <c r="AW503" s="251"/>
      <c r="AX503" s="252"/>
      <c r="AY503" s="253" t="str">
        <f t="shared" si="70"/>
        <v/>
      </c>
      <c r="AZ503" s="253"/>
    </row>
    <row r="504" spans="1:52" s="140" customFormat="1" ht="14">
      <c r="A504" s="144" t="str">
        <f t="shared" si="65"/>
        <v/>
      </c>
      <c r="B504" s="249" t="str">
        <f t="shared" si="66"/>
        <v/>
      </c>
      <c r="C504" s="250"/>
      <c r="D504" s="144">
        <v>470</v>
      </c>
      <c r="E504" s="144" t="str">
        <f t="shared" si="67"/>
        <v/>
      </c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32"/>
      <c r="AJ504" s="17"/>
      <c r="AK504" s="32"/>
      <c r="AL504" s="5"/>
      <c r="AM504" s="5"/>
      <c r="AN504" s="5"/>
      <c r="AO504" s="5"/>
      <c r="AP504" s="5"/>
      <c r="AQ504" s="296" t="str">
        <f t="shared" si="71"/>
        <v/>
      </c>
      <c r="AR504" s="142" t="str">
        <f t="shared" si="68"/>
        <v/>
      </c>
      <c r="AS504" s="7" t="str">
        <f>UPPER(IF($AI504="","",IF(COUNTIF($AS$34:$AS503,$AI504)&lt;1,$AI504,"")))</f>
        <v/>
      </c>
      <c r="AT504" s="144" t="str">
        <f t="shared" si="69"/>
        <v/>
      </c>
      <c r="AU504" s="142" t="str">
        <f t="shared" si="72"/>
        <v/>
      </c>
      <c r="AV504" s="274"/>
      <c r="AW504" s="251"/>
      <c r="AX504" s="252"/>
      <c r="AY504" s="253" t="str">
        <f t="shared" si="70"/>
        <v/>
      </c>
      <c r="AZ504" s="253"/>
    </row>
    <row r="505" spans="1:52" s="140" customFormat="1" ht="14">
      <c r="A505" s="144" t="str">
        <f t="shared" si="65"/>
        <v/>
      </c>
      <c r="B505" s="249" t="str">
        <f t="shared" si="66"/>
        <v/>
      </c>
      <c r="C505" s="250"/>
      <c r="D505" s="144">
        <v>471</v>
      </c>
      <c r="E505" s="144" t="str">
        <f t="shared" si="67"/>
        <v/>
      </c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32"/>
      <c r="AJ505" s="17"/>
      <c r="AK505" s="32"/>
      <c r="AL505" s="5"/>
      <c r="AM505" s="5"/>
      <c r="AN505" s="5"/>
      <c r="AO505" s="5"/>
      <c r="AP505" s="5"/>
      <c r="AQ505" s="296" t="str">
        <f t="shared" si="71"/>
        <v/>
      </c>
      <c r="AR505" s="142" t="str">
        <f t="shared" si="68"/>
        <v/>
      </c>
      <c r="AS505" s="7" t="str">
        <f>UPPER(IF($AI505="","",IF(COUNTIF($AS$34:$AS504,$AI505)&lt;1,$AI505,"")))</f>
        <v/>
      </c>
      <c r="AT505" s="144" t="str">
        <f t="shared" si="69"/>
        <v/>
      </c>
      <c r="AU505" s="142" t="str">
        <f t="shared" si="72"/>
        <v/>
      </c>
      <c r="AV505" s="274"/>
      <c r="AW505" s="251"/>
      <c r="AX505" s="252"/>
      <c r="AY505" s="253" t="str">
        <f t="shared" si="70"/>
        <v/>
      </c>
      <c r="AZ505" s="253"/>
    </row>
    <row r="506" spans="1:52" s="140" customFormat="1" ht="14">
      <c r="A506" s="144" t="str">
        <f t="shared" si="65"/>
        <v/>
      </c>
      <c r="B506" s="249" t="str">
        <f t="shared" si="66"/>
        <v/>
      </c>
      <c r="C506" s="250"/>
      <c r="D506" s="144">
        <v>472</v>
      </c>
      <c r="E506" s="144" t="str">
        <f t="shared" si="67"/>
        <v/>
      </c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32"/>
      <c r="AJ506" s="17"/>
      <c r="AK506" s="32"/>
      <c r="AL506" s="5"/>
      <c r="AM506" s="5"/>
      <c r="AN506" s="5"/>
      <c r="AO506" s="5"/>
      <c r="AP506" s="5"/>
      <c r="AQ506" s="296" t="str">
        <f t="shared" si="71"/>
        <v/>
      </c>
      <c r="AR506" s="142" t="str">
        <f t="shared" si="68"/>
        <v/>
      </c>
      <c r="AS506" s="7" t="str">
        <f>UPPER(IF($AI506="","",IF(COUNTIF($AS$34:$AS505,$AI506)&lt;1,$AI506,"")))</f>
        <v/>
      </c>
      <c r="AT506" s="144" t="str">
        <f t="shared" si="69"/>
        <v/>
      </c>
      <c r="AU506" s="142" t="str">
        <f t="shared" si="72"/>
        <v/>
      </c>
      <c r="AV506" s="274"/>
      <c r="AW506" s="251"/>
      <c r="AX506" s="252"/>
      <c r="AY506" s="253" t="str">
        <f t="shared" si="70"/>
        <v/>
      </c>
      <c r="AZ506" s="253"/>
    </row>
    <row r="507" spans="1:52" s="140" customFormat="1" ht="14">
      <c r="A507" s="144" t="str">
        <f t="shared" si="65"/>
        <v/>
      </c>
      <c r="B507" s="249" t="str">
        <f t="shared" si="66"/>
        <v/>
      </c>
      <c r="C507" s="250"/>
      <c r="D507" s="144">
        <v>473</v>
      </c>
      <c r="E507" s="144" t="str">
        <f t="shared" si="67"/>
        <v/>
      </c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32"/>
      <c r="AJ507" s="17"/>
      <c r="AK507" s="32"/>
      <c r="AL507" s="5"/>
      <c r="AM507" s="5"/>
      <c r="AN507" s="5"/>
      <c r="AO507" s="5"/>
      <c r="AP507" s="5"/>
      <c r="AQ507" s="296" t="str">
        <f t="shared" si="71"/>
        <v/>
      </c>
      <c r="AR507" s="142" t="str">
        <f t="shared" si="68"/>
        <v/>
      </c>
      <c r="AS507" s="7" t="str">
        <f>UPPER(IF($AI507="","",IF(COUNTIF($AS$34:$AS506,$AI507)&lt;1,$AI507,"")))</f>
        <v/>
      </c>
      <c r="AT507" s="144" t="str">
        <f t="shared" si="69"/>
        <v/>
      </c>
      <c r="AU507" s="142" t="str">
        <f t="shared" si="72"/>
        <v/>
      </c>
      <c r="AV507" s="274"/>
      <c r="AW507" s="251"/>
      <c r="AX507" s="252"/>
      <c r="AY507" s="253" t="str">
        <f t="shared" si="70"/>
        <v/>
      </c>
      <c r="AZ507" s="253"/>
    </row>
    <row r="508" spans="1:52" s="140" customFormat="1" ht="14">
      <c r="A508" s="144" t="str">
        <f t="shared" si="65"/>
        <v/>
      </c>
      <c r="B508" s="249" t="str">
        <f t="shared" si="66"/>
        <v/>
      </c>
      <c r="C508" s="250"/>
      <c r="D508" s="144">
        <v>474</v>
      </c>
      <c r="E508" s="144" t="str">
        <f t="shared" si="67"/>
        <v/>
      </c>
      <c r="F508" s="39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32"/>
      <c r="AJ508" s="17"/>
      <c r="AK508" s="32"/>
      <c r="AL508" s="5"/>
      <c r="AM508" s="5"/>
      <c r="AN508" s="5"/>
      <c r="AO508" s="5"/>
      <c r="AP508" s="5"/>
      <c r="AQ508" s="296" t="str">
        <f t="shared" si="71"/>
        <v/>
      </c>
      <c r="AR508" s="142" t="str">
        <f t="shared" si="68"/>
        <v/>
      </c>
      <c r="AS508" s="7" t="str">
        <f>UPPER(IF($AI508="","",IF(COUNTIF($AS$34:$AS507,$AI508)&lt;1,$AI508,"")))</f>
        <v/>
      </c>
      <c r="AT508" s="144" t="str">
        <f t="shared" si="69"/>
        <v/>
      </c>
      <c r="AU508" s="142" t="str">
        <f t="shared" si="72"/>
        <v/>
      </c>
      <c r="AV508" s="274"/>
      <c r="AW508" s="251"/>
      <c r="AX508" s="252"/>
      <c r="AY508" s="253" t="str">
        <f t="shared" si="70"/>
        <v/>
      </c>
      <c r="AZ508" s="253"/>
    </row>
    <row r="509" spans="1:52" s="140" customFormat="1" ht="14">
      <c r="A509" s="144" t="str">
        <f t="shared" si="65"/>
        <v/>
      </c>
      <c r="B509" s="249" t="str">
        <f t="shared" si="66"/>
        <v/>
      </c>
      <c r="C509" s="250"/>
      <c r="D509" s="144">
        <v>475</v>
      </c>
      <c r="E509" s="144" t="str">
        <f t="shared" si="67"/>
        <v/>
      </c>
      <c r="G509" s="39"/>
      <c r="H509" s="39"/>
      <c r="I509" s="39"/>
      <c r="J509" s="39"/>
      <c r="K509" s="39"/>
      <c r="L509" s="5"/>
      <c r="M509" s="39"/>
      <c r="N509" s="39"/>
      <c r="O509" s="39"/>
      <c r="P509" s="39"/>
      <c r="Q509" s="39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32"/>
      <c r="AJ509" s="17"/>
      <c r="AK509" s="32"/>
      <c r="AL509" s="5"/>
      <c r="AM509" s="5"/>
      <c r="AN509" s="5"/>
      <c r="AO509" s="5"/>
      <c r="AP509" s="5"/>
      <c r="AQ509" s="296" t="str">
        <f t="shared" si="71"/>
        <v/>
      </c>
      <c r="AR509" s="142" t="str">
        <f t="shared" si="68"/>
        <v/>
      </c>
      <c r="AS509" s="7" t="str">
        <f>UPPER(IF($AI509="","",IF(COUNTIF($AS$34:$AS508,$AI509)&lt;1,$AI509,"")))</f>
        <v/>
      </c>
      <c r="AT509" s="144" t="str">
        <f t="shared" si="69"/>
        <v/>
      </c>
      <c r="AU509" s="142" t="str">
        <f t="shared" si="72"/>
        <v/>
      </c>
      <c r="AV509" s="274"/>
      <c r="AW509" s="251"/>
      <c r="AX509" s="252"/>
      <c r="AY509" s="253" t="str">
        <f t="shared" si="70"/>
        <v/>
      </c>
      <c r="AZ509" s="253"/>
    </row>
    <row r="510" spans="1:52" s="140" customFormat="1" ht="14">
      <c r="A510" s="144" t="str">
        <f t="shared" si="65"/>
        <v/>
      </c>
      <c r="B510" s="249" t="str">
        <f t="shared" si="66"/>
        <v/>
      </c>
      <c r="C510" s="250"/>
      <c r="D510" s="144">
        <v>476</v>
      </c>
      <c r="E510" s="144" t="str">
        <f t="shared" si="67"/>
        <v/>
      </c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32"/>
      <c r="AJ510" s="17"/>
      <c r="AK510" s="32"/>
      <c r="AL510" s="5"/>
      <c r="AM510" s="5"/>
      <c r="AN510" s="5"/>
      <c r="AO510" s="5"/>
      <c r="AP510" s="5"/>
      <c r="AQ510" s="296" t="str">
        <f t="shared" si="71"/>
        <v/>
      </c>
      <c r="AR510" s="142" t="str">
        <f t="shared" si="68"/>
        <v/>
      </c>
      <c r="AS510" s="7" t="str">
        <f>UPPER(IF($AI510="","",IF(COUNTIF($AS$34:$AS509,$AI510)&lt;1,$AI510,"")))</f>
        <v/>
      </c>
      <c r="AT510" s="144" t="str">
        <f t="shared" si="69"/>
        <v/>
      </c>
      <c r="AU510" s="142" t="str">
        <f t="shared" si="72"/>
        <v/>
      </c>
      <c r="AV510" s="274"/>
      <c r="AW510" s="251"/>
      <c r="AX510" s="252"/>
      <c r="AY510" s="253" t="str">
        <f t="shared" si="70"/>
        <v/>
      </c>
      <c r="AZ510" s="253"/>
    </row>
    <row r="511" spans="1:52" s="140" customFormat="1" ht="14">
      <c r="A511" s="144" t="str">
        <f t="shared" si="65"/>
        <v/>
      </c>
      <c r="B511" s="249" t="str">
        <f t="shared" si="66"/>
        <v/>
      </c>
      <c r="C511" s="250"/>
      <c r="D511" s="144">
        <v>477</v>
      </c>
      <c r="E511" s="144" t="str">
        <f t="shared" si="67"/>
        <v/>
      </c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32"/>
      <c r="AJ511" s="17"/>
      <c r="AK511" s="32"/>
      <c r="AL511" s="5"/>
      <c r="AM511" s="5"/>
      <c r="AN511" s="5"/>
      <c r="AO511" s="5"/>
      <c r="AP511" s="5"/>
      <c r="AQ511" s="296" t="str">
        <f t="shared" si="71"/>
        <v/>
      </c>
      <c r="AR511" s="142" t="str">
        <f t="shared" si="68"/>
        <v/>
      </c>
      <c r="AS511" s="7" t="str">
        <f>UPPER(IF($AI511="","",IF(COUNTIF($AS$34:$AS510,$AI511)&lt;1,$AI511,"")))</f>
        <v/>
      </c>
      <c r="AT511" s="144" t="str">
        <f t="shared" si="69"/>
        <v/>
      </c>
      <c r="AU511" s="142" t="str">
        <f t="shared" si="72"/>
        <v/>
      </c>
      <c r="AV511" s="274"/>
      <c r="AW511" s="251"/>
      <c r="AX511" s="252"/>
      <c r="AY511" s="253" t="str">
        <f t="shared" si="70"/>
        <v/>
      </c>
      <c r="AZ511" s="253"/>
    </row>
    <row r="512" spans="1:52" s="140" customFormat="1" ht="14">
      <c r="A512" s="144" t="str">
        <f t="shared" si="65"/>
        <v/>
      </c>
      <c r="B512" s="249" t="str">
        <f t="shared" si="66"/>
        <v/>
      </c>
      <c r="C512" s="250"/>
      <c r="D512" s="144">
        <v>478</v>
      </c>
      <c r="E512" s="144" t="str">
        <f t="shared" si="67"/>
        <v/>
      </c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32"/>
      <c r="AJ512" s="17"/>
      <c r="AK512" s="32"/>
      <c r="AL512" s="5"/>
      <c r="AM512" s="5"/>
      <c r="AN512" s="5"/>
      <c r="AO512" s="5"/>
      <c r="AP512" s="5"/>
      <c r="AQ512" s="296" t="str">
        <f t="shared" si="71"/>
        <v/>
      </c>
      <c r="AR512" s="142" t="str">
        <f t="shared" si="68"/>
        <v/>
      </c>
      <c r="AS512" s="7" t="str">
        <f>UPPER(IF($AI512="","",IF(COUNTIF($AS$34:$AS511,$AI512)&lt;1,$AI512,"")))</f>
        <v/>
      </c>
      <c r="AT512" s="144" t="str">
        <f t="shared" si="69"/>
        <v/>
      </c>
      <c r="AU512" s="142" t="str">
        <f t="shared" si="72"/>
        <v/>
      </c>
      <c r="AV512" s="274"/>
      <c r="AW512" s="251"/>
      <c r="AX512" s="252"/>
      <c r="AY512" s="253" t="str">
        <f t="shared" si="70"/>
        <v/>
      </c>
      <c r="AZ512" s="253"/>
    </row>
    <row r="513" spans="1:52" s="140" customFormat="1" ht="14">
      <c r="A513" s="144" t="str">
        <f t="shared" si="65"/>
        <v/>
      </c>
      <c r="B513" s="249" t="str">
        <f t="shared" si="66"/>
        <v/>
      </c>
      <c r="C513" s="250"/>
      <c r="D513" s="144">
        <v>479</v>
      </c>
      <c r="E513" s="144" t="str">
        <f t="shared" si="67"/>
        <v/>
      </c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32"/>
      <c r="AJ513" s="17"/>
      <c r="AK513" s="32"/>
      <c r="AL513" s="5"/>
      <c r="AM513" s="5"/>
      <c r="AN513" s="5"/>
      <c r="AO513" s="5"/>
      <c r="AP513" s="5"/>
      <c r="AQ513" s="296" t="str">
        <f t="shared" si="71"/>
        <v/>
      </c>
      <c r="AR513" s="142" t="str">
        <f t="shared" si="68"/>
        <v/>
      </c>
      <c r="AS513" s="7" t="str">
        <f>UPPER(IF($AI513="","",IF(COUNTIF($AS$34:$AS512,$AI513)&lt;1,$AI513,"")))</f>
        <v/>
      </c>
      <c r="AT513" s="144" t="str">
        <f t="shared" si="69"/>
        <v/>
      </c>
      <c r="AU513" s="142" t="str">
        <f t="shared" si="72"/>
        <v/>
      </c>
      <c r="AV513" s="274"/>
      <c r="AW513" s="251"/>
      <c r="AX513" s="252"/>
      <c r="AY513" s="253" t="str">
        <f t="shared" si="70"/>
        <v/>
      </c>
      <c r="AZ513" s="253"/>
    </row>
    <row r="514" spans="1:52" s="140" customFormat="1" ht="14">
      <c r="A514" s="144" t="str">
        <f t="shared" si="65"/>
        <v/>
      </c>
      <c r="B514" s="249" t="str">
        <f t="shared" si="66"/>
        <v/>
      </c>
      <c r="C514" s="250"/>
      <c r="D514" s="144">
        <v>480</v>
      </c>
      <c r="E514" s="144" t="str">
        <f t="shared" si="67"/>
        <v/>
      </c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32"/>
      <c r="AJ514" s="17"/>
      <c r="AK514" s="32"/>
      <c r="AL514" s="5"/>
      <c r="AM514" s="5"/>
      <c r="AN514" s="5"/>
      <c r="AO514" s="5"/>
      <c r="AP514" s="5"/>
      <c r="AQ514" s="296" t="str">
        <f t="shared" si="71"/>
        <v/>
      </c>
      <c r="AR514" s="142" t="str">
        <f t="shared" si="68"/>
        <v/>
      </c>
      <c r="AS514" s="7" t="str">
        <f>UPPER(IF($AI514="","",IF(COUNTIF($AS$34:$AS513,$AI514)&lt;1,$AI514,"")))</f>
        <v/>
      </c>
      <c r="AT514" s="144" t="str">
        <f t="shared" si="69"/>
        <v/>
      </c>
      <c r="AU514" s="142" t="str">
        <f t="shared" si="72"/>
        <v/>
      </c>
      <c r="AV514" s="274"/>
      <c r="AW514" s="251"/>
      <c r="AX514" s="252"/>
      <c r="AY514" s="253" t="str">
        <f t="shared" si="70"/>
        <v/>
      </c>
      <c r="AZ514" s="253"/>
    </row>
    <row r="515" spans="1:52" s="140" customFormat="1" ht="14">
      <c r="A515" s="144" t="str">
        <f t="shared" si="65"/>
        <v/>
      </c>
      <c r="B515" s="249" t="str">
        <f t="shared" si="66"/>
        <v/>
      </c>
      <c r="C515" s="250"/>
      <c r="D515" s="144">
        <v>481</v>
      </c>
      <c r="E515" s="144" t="str">
        <f t="shared" si="67"/>
        <v/>
      </c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32"/>
      <c r="AJ515" s="17"/>
      <c r="AK515" s="32"/>
      <c r="AL515" s="5"/>
      <c r="AM515" s="5"/>
      <c r="AN515" s="5"/>
      <c r="AO515" s="5"/>
      <c r="AP515" s="5"/>
      <c r="AQ515" s="296" t="str">
        <f t="shared" si="71"/>
        <v/>
      </c>
      <c r="AR515" s="142" t="str">
        <f t="shared" si="68"/>
        <v/>
      </c>
      <c r="AS515" s="7" t="str">
        <f>UPPER(IF($AI515="","",IF(COUNTIF($AS$34:$AS514,$AI515)&lt;1,$AI515,"")))</f>
        <v/>
      </c>
      <c r="AT515" s="144" t="str">
        <f t="shared" si="69"/>
        <v/>
      </c>
      <c r="AU515" s="142" t="str">
        <f t="shared" si="72"/>
        <v/>
      </c>
      <c r="AV515" s="274"/>
      <c r="AW515" s="251"/>
      <c r="AX515" s="252"/>
      <c r="AY515" s="253" t="str">
        <f t="shared" si="70"/>
        <v/>
      </c>
      <c r="AZ515" s="253"/>
    </row>
    <row r="516" spans="1:52" s="140" customFormat="1" ht="14">
      <c r="A516" s="144" t="str">
        <f t="shared" si="65"/>
        <v/>
      </c>
      <c r="B516" s="249" t="str">
        <f t="shared" si="66"/>
        <v/>
      </c>
      <c r="C516" s="250"/>
      <c r="D516" s="144">
        <v>482</v>
      </c>
      <c r="E516" s="144" t="str">
        <f t="shared" si="67"/>
        <v/>
      </c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32"/>
      <c r="AJ516" s="17"/>
      <c r="AK516" s="32"/>
      <c r="AL516" s="5"/>
      <c r="AM516" s="5"/>
      <c r="AN516" s="5"/>
      <c r="AO516" s="5"/>
      <c r="AP516" s="5"/>
      <c r="AQ516" s="296" t="str">
        <f t="shared" si="71"/>
        <v/>
      </c>
      <c r="AR516" s="142" t="str">
        <f t="shared" si="68"/>
        <v/>
      </c>
      <c r="AS516" s="7" t="str">
        <f>UPPER(IF($AI516="","",IF(COUNTIF($AS$34:$AS515,$AI516)&lt;1,$AI516,"")))</f>
        <v/>
      </c>
      <c r="AT516" s="144" t="str">
        <f t="shared" si="69"/>
        <v/>
      </c>
      <c r="AU516" s="142" t="str">
        <f t="shared" si="72"/>
        <v/>
      </c>
      <c r="AV516" s="274"/>
      <c r="AW516" s="251"/>
      <c r="AX516" s="252"/>
      <c r="AY516" s="253" t="str">
        <f t="shared" si="70"/>
        <v/>
      </c>
      <c r="AZ516" s="253"/>
    </row>
    <row r="517" spans="1:52" s="140" customFormat="1" ht="14">
      <c r="A517" s="144" t="str">
        <f t="shared" si="65"/>
        <v/>
      </c>
      <c r="B517" s="249" t="str">
        <f t="shared" si="66"/>
        <v/>
      </c>
      <c r="C517" s="250"/>
      <c r="D517" s="144">
        <v>483</v>
      </c>
      <c r="E517" s="144" t="str">
        <f t="shared" si="67"/>
        <v/>
      </c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32"/>
      <c r="AJ517" s="17"/>
      <c r="AK517" s="32"/>
      <c r="AL517" s="5"/>
      <c r="AM517" s="5"/>
      <c r="AN517" s="5"/>
      <c r="AO517" s="5"/>
      <c r="AP517" s="5"/>
      <c r="AQ517" s="296" t="str">
        <f t="shared" si="71"/>
        <v/>
      </c>
      <c r="AR517" s="142" t="str">
        <f t="shared" si="68"/>
        <v/>
      </c>
      <c r="AS517" s="7" t="str">
        <f>UPPER(IF($AI517="","",IF(COUNTIF($AS$34:$AS516,$AI517)&lt;1,$AI517,"")))</f>
        <v/>
      </c>
      <c r="AT517" s="144" t="str">
        <f t="shared" si="69"/>
        <v/>
      </c>
      <c r="AU517" s="142" t="str">
        <f t="shared" si="72"/>
        <v/>
      </c>
      <c r="AV517" s="274"/>
      <c r="AW517" s="251"/>
      <c r="AX517" s="252"/>
      <c r="AY517" s="253" t="str">
        <f t="shared" si="70"/>
        <v/>
      </c>
      <c r="AZ517" s="253"/>
    </row>
    <row r="518" spans="1:52" s="140" customFormat="1" ht="14">
      <c r="A518" s="144" t="str">
        <f t="shared" si="65"/>
        <v/>
      </c>
      <c r="B518" s="249" t="str">
        <f t="shared" si="66"/>
        <v/>
      </c>
      <c r="C518" s="250"/>
      <c r="D518" s="144">
        <v>484</v>
      </c>
      <c r="E518" s="144" t="str">
        <f t="shared" si="67"/>
        <v/>
      </c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32"/>
      <c r="AJ518" s="17"/>
      <c r="AK518" s="32"/>
      <c r="AL518" s="5"/>
      <c r="AM518" s="5"/>
      <c r="AN518" s="5"/>
      <c r="AO518" s="5"/>
      <c r="AP518" s="5"/>
      <c r="AQ518" s="296" t="str">
        <f t="shared" si="71"/>
        <v/>
      </c>
      <c r="AR518" s="142" t="str">
        <f t="shared" si="68"/>
        <v/>
      </c>
      <c r="AS518" s="7" t="str">
        <f>UPPER(IF($AI518="","",IF(COUNTIF($AS$34:$AS517,$AI518)&lt;1,$AI518,"")))</f>
        <v/>
      </c>
      <c r="AT518" s="144" t="str">
        <f t="shared" si="69"/>
        <v/>
      </c>
      <c r="AU518" s="142" t="str">
        <f t="shared" si="72"/>
        <v/>
      </c>
      <c r="AV518" s="274"/>
      <c r="AW518" s="251"/>
      <c r="AX518" s="252"/>
      <c r="AY518" s="253" t="str">
        <f t="shared" si="70"/>
        <v/>
      </c>
      <c r="AZ518" s="253"/>
    </row>
    <row r="519" spans="1:52" s="140" customFormat="1" ht="14">
      <c r="A519" s="144" t="str">
        <f t="shared" si="65"/>
        <v/>
      </c>
      <c r="B519" s="249" t="str">
        <f t="shared" si="66"/>
        <v/>
      </c>
      <c r="C519" s="250"/>
      <c r="D519" s="144">
        <v>485</v>
      </c>
      <c r="E519" s="144" t="str">
        <f t="shared" si="67"/>
        <v/>
      </c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32"/>
      <c r="AJ519" s="17"/>
      <c r="AK519" s="32"/>
      <c r="AL519" s="5"/>
      <c r="AM519" s="5"/>
      <c r="AN519" s="5"/>
      <c r="AO519" s="5"/>
      <c r="AP519" s="5"/>
      <c r="AQ519" s="296" t="str">
        <f t="shared" si="71"/>
        <v/>
      </c>
      <c r="AR519" s="142" t="str">
        <f t="shared" si="68"/>
        <v/>
      </c>
      <c r="AS519" s="7" t="str">
        <f>UPPER(IF($AI519="","",IF(COUNTIF($AS$34:$AS518,$AI519)&lt;1,$AI519,"")))</f>
        <v/>
      </c>
      <c r="AT519" s="144" t="str">
        <f t="shared" si="69"/>
        <v/>
      </c>
      <c r="AU519" s="142" t="str">
        <f t="shared" si="72"/>
        <v/>
      </c>
      <c r="AV519" s="274"/>
      <c r="AW519" s="251"/>
      <c r="AX519" s="252"/>
      <c r="AY519" s="253" t="str">
        <f t="shared" si="70"/>
        <v/>
      </c>
      <c r="AZ519" s="253"/>
    </row>
    <row r="520" spans="1:52" s="140" customFormat="1" ht="14">
      <c r="A520" s="144" t="str">
        <f t="shared" si="65"/>
        <v/>
      </c>
      <c r="B520" s="249" t="str">
        <f t="shared" si="66"/>
        <v/>
      </c>
      <c r="C520" s="250"/>
      <c r="D520" s="144">
        <v>486</v>
      </c>
      <c r="E520" s="144" t="str">
        <f t="shared" si="67"/>
        <v/>
      </c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32"/>
      <c r="AJ520" s="17"/>
      <c r="AK520" s="32"/>
      <c r="AL520" s="5"/>
      <c r="AM520" s="5"/>
      <c r="AN520" s="5"/>
      <c r="AO520" s="5"/>
      <c r="AP520" s="5"/>
      <c r="AQ520" s="296" t="str">
        <f t="shared" si="71"/>
        <v/>
      </c>
      <c r="AR520" s="142" t="str">
        <f t="shared" si="68"/>
        <v/>
      </c>
      <c r="AS520" s="7" t="str">
        <f>UPPER(IF($AI520="","",IF(COUNTIF($AS$34:$AS519,$AI520)&lt;1,$AI520,"")))</f>
        <v/>
      </c>
      <c r="AT520" s="144" t="str">
        <f t="shared" si="69"/>
        <v/>
      </c>
      <c r="AU520" s="142" t="str">
        <f t="shared" si="72"/>
        <v/>
      </c>
      <c r="AV520" s="274"/>
      <c r="AW520" s="251"/>
      <c r="AX520" s="252"/>
      <c r="AY520" s="253" t="str">
        <f t="shared" si="70"/>
        <v/>
      </c>
      <c r="AZ520" s="253"/>
    </row>
    <row r="521" spans="1:52" s="140" customFormat="1" ht="14">
      <c r="A521" s="144" t="str">
        <f t="shared" si="65"/>
        <v/>
      </c>
      <c r="B521" s="249" t="str">
        <f t="shared" si="66"/>
        <v/>
      </c>
      <c r="C521" s="250"/>
      <c r="D521" s="144">
        <v>487</v>
      </c>
      <c r="E521" s="144" t="str">
        <f t="shared" si="67"/>
        <v/>
      </c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32"/>
      <c r="AJ521" s="17"/>
      <c r="AK521" s="32"/>
      <c r="AL521" s="5"/>
      <c r="AM521" s="5"/>
      <c r="AN521" s="5"/>
      <c r="AO521" s="5"/>
      <c r="AP521" s="5"/>
      <c r="AQ521" s="296" t="str">
        <f t="shared" si="71"/>
        <v/>
      </c>
      <c r="AR521" s="142" t="str">
        <f t="shared" si="68"/>
        <v/>
      </c>
      <c r="AS521" s="7" t="str">
        <f>UPPER(IF($AI521="","",IF(COUNTIF($AS$34:$AS520,$AI521)&lt;1,$AI521,"")))</f>
        <v/>
      </c>
      <c r="AT521" s="144" t="str">
        <f t="shared" si="69"/>
        <v/>
      </c>
      <c r="AU521" s="142" t="str">
        <f t="shared" si="72"/>
        <v/>
      </c>
      <c r="AV521" s="274"/>
      <c r="AW521" s="251"/>
      <c r="AX521" s="252"/>
      <c r="AY521" s="253" t="str">
        <f t="shared" si="70"/>
        <v/>
      </c>
      <c r="AZ521" s="253"/>
    </row>
    <row r="522" spans="1:52" s="140" customFormat="1" ht="14">
      <c r="A522" s="144" t="str">
        <f t="shared" si="65"/>
        <v/>
      </c>
      <c r="B522" s="249" t="str">
        <f t="shared" si="66"/>
        <v/>
      </c>
      <c r="C522" s="250"/>
      <c r="D522" s="144">
        <v>488</v>
      </c>
      <c r="E522" s="144" t="str">
        <f t="shared" si="67"/>
        <v/>
      </c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32"/>
      <c r="AJ522" s="17"/>
      <c r="AK522" s="32"/>
      <c r="AL522" s="5"/>
      <c r="AM522" s="5"/>
      <c r="AN522" s="5"/>
      <c r="AO522" s="5"/>
      <c r="AP522" s="5"/>
      <c r="AQ522" s="296" t="str">
        <f t="shared" si="71"/>
        <v/>
      </c>
      <c r="AR522" s="142" t="str">
        <f t="shared" si="68"/>
        <v/>
      </c>
      <c r="AS522" s="7" t="str">
        <f>UPPER(IF($AI522="","",IF(COUNTIF($AS$34:$AS521,$AI522)&lt;1,$AI522,"")))</f>
        <v/>
      </c>
      <c r="AT522" s="144" t="str">
        <f t="shared" si="69"/>
        <v/>
      </c>
      <c r="AU522" s="142" t="str">
        <f t="shared" si="72"/>
        <v/>
      </c>
      <c r="AV522" s="274"/>
      <c r="AW522" s="251"/>
      <c r="AX522" s="252"/>
      <c r="AY522" s="253" t="str">
        <f t="shared" si="70"/>
        <v/>
      </c>
      <c r="AZ522" s="253"/>
    </row>
    <row r="523" spans="1:52" s="140" customFormat="1" ht="14">
      <c r="A523" s="144" t="str">
        <f t="shared" si="65"/>
        <v/>
      </c>
      <c r="B523" s="249" t="str">
        <f t="shared" si="66"/>
        <v/>
      </c>
      <c r="C523" s="250"/>
      <c r="D523" s="144">
        <v>489</v>
      </c>
      <c r="E523" s="144" t="str">
        <f t="shared" si="67"/>
        <v/>
      </c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32"/>
      <c r="AJ523" s="17"/>
      <c r="AK523" s="32"/>
      <c r="AL523" s="5"/>
      <c r="AM523" s="5"/>
      <c r="AN523" s="5"/>
      <c r="AO523" s="5"/>
      <c r="AP523" s="5"/>
      <c r="AQ523" s="296" t="str">
        <f t="shared" si="71"/>
        <v/>
      </c>
      <c r="AR523" s="142" t="str">
        <f t="shared" si="68"/>
        <v/>
      </c>
      <c r="AS523" s="7" t="str">
        <f>UPPER(IF($AI523="","",IF(COUNTIF($AS$34:$AS522,$AI523)&lt;1,$AI523,"")))</f>
        <v/>
      </c>
      <c r="AT523" s="144" t="str">
        <f t="shared" si="69"/>
        <v/>
      </c>
      <c r="AU523" s="142" t="str">
        <f t="shared" si="72"/>
        <v/>
      </c>
      <c r="AV523" s="274"/>
      <c r="AW523" s="251"/>
      <c r="AX523" s="252"/>
      <c r="AY523" s="253" t="str">
        <f t="shared" si="70"/>
        <v/>
      </c>
      <c r="AZ523" s="253"/>
    </row>
    <row r="524" spans="1:52" s="140" customFormat="1" ht="14">
      <c r="A524" s="144" t="str">
        <f t="shared" si="65"/>
        <v/>
      </c>
      <c r="B524" s="249" t="str">
        <f t="shared" si="66"/>
        <v/>
      </c>
      <c r="C524" s="250"/>
      <c r="D524" s="144">
        <v>490</v>
      </c>
      <c r="E524" s="144" t="str">
        <f t="shared" si="67"/>
        <v/>
      </c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32"/>
      <c r="AJ524" s="17"/>
      <c r="AK524" s="32"/>
      <c r="AL524" s="5"/>
      <c r="AM524" s="5"/>
      <c r="AN524" s="5"/>
      <c r="AO524" s="5"/>
      <c r="AP524" s="5"/>
      <c r="AQ524" s="296" t="str">
        <f t="shared" si="71"/>
        <v/>
      </c>
      <c r="AR524" s="142" t="str">
        <f t="shared" si="68"/>
        <v/>
      </c>
      <c r="AS524" s="7" t="str">
        <f>UPPER(IF($AI524="","",IF(COUNTIF($AS$34:$AS523,$AI524)&lt;1,$AI524,"")))</f>
        <v/>
      </c>
      <c r="AT524" s="144" t="str">
        <f t="shared" si="69"/>
        <v/>
      </c>
      <c r="AU524" s="142" t="str">
        <f t="shared" si="72"/>
        <v/>
      </c>
      <c r="AV524" s="274"/>
      <c r="AW524" s="251"/>
      <c r="AX524" s="252"/>
      <c r="AY524" s="253" t="str">
        <f t="shared" si="70"/>
        <v/>
      </c>
      <c r="AZ524" s="253"/>
    </row>
    <row r="525" spans="1:52" s="140" customFormat="1" ht="14">
      <c r="A525" s="144" t="str">
        <f t="shared" si="65"/>
        <v/>
      </c>
      <c r="B525" s="249" t="str">
        <f t="shared" si="66"/>
        <v/>
      </c>
      <c r="C525" s="250"/>
      <c r="D525" s="144">
        <v>491</v>
      </c>
      <c r="E525" s="144" t="str">
        <f t="shared" si="67"/>
        <v/>
      </c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32"/>
      <c r="AJ525" s="17"/>
      <c r="AK525" s="32"/>
      <c r="AL525" s="5"/>
      <c r="AM525" s="5"/>
      <c r="AN525" s="5"/>
      <c r="AO525" s="5"/>
      <c r="AP525" s="5"/>
      <c r="AQ525" s="296" t="str">
        <f t="shared" si="71"/>
        <v/>
      </c>
      <c r="AR525" s="142" t="str">
        <f t="shared" si="68"/>
        <v/>
      </c>
      <c r="AS525" s="7" t="str">
        <f>UPPER(IF($AI525="","",IF(COUNTIF($AS$34:$AS524,$AI525)&lt;1,$AI525,"")))</f>
        <v/>
      </c>
      <c r="AT525" s="144" t="str">
        <f t="shared" si="69"/>
        <v/>
      </c>
      <c r="AU525" s="142" t="str">
        <f t="shared" si="72"/>
        <v/>
      </c>
      <c r="AV525" s="274"/>
      <c r="AW525" s="251"/>
      <c r="AX525" s="252"/>
      <c r="AY525" s="253" t="str">
        <f t="shared" si="70"/>
        <v/>
      </c>
      <c r="AZ525" s="253"/>
    </row>
    <row r="526" spans="1:52" s="140" customFormat="1" ht="14">
      <c r="A526" s="144" t="str">
        <f t="shared" si="65"/>
        <v/>
      </c>
      <c r="B526" s="249" t="str">
        <f t="shared" si="66"/>
        <v/>
      </c>
      <c r="C526" s="250"/>
      <c r="D526" s="144">
        <v>492</v>
      </c>
      <c r="E526" s="144" t="str">
        <f t="shared" si="67"/>
        <v/>
      </c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32"/>
      <c r="AJ526" s="17"/>
      <c r="AK526" s="32"/>
      <c r="AL526" s="5"/>
      <c r="AM526" s="5"/>
      <c r="AN526" s="5"/>
      <c r="AO526" s="5"/>
      <c r="AP526" s="5"/>
      <c r="AQ526" s="296" t="str">
        <f t="shared" si="71"/>
        <v/>
      </c>
      <c r="AR526" s="142" t="str">
        <f t="shared" si="68"/>
        <v/>
      </c>
      <c r="AS526" s="7" t="str">
        <f>UPPER(IF($AI526="","",IF(COUNTIF($AS$34:$AS525,$AI526)&lt;1,$AI526,"")))</f>
        <v/>
      </c>
      <c r="AT526" s="144" t="str">
        <f t="shared" si="69"/>
        <v/>
      </c>
      <c r="AU526" s="142" t="str">
        <f t="shared" si="72"/>
        <v/>
      </c>
      <c r="AV526" s="274"/>
      <c r="AW526" s="251"/>
      <c r="AX526" s="252"/>
      <c r="AY526" s="253" t="str">
        <f t="shared" si="70"/>
        <v/>
      </c>
      <c r="AZ526" s="253"/>
    </row>
    <row r="527" spans="1:52" s="140" customFormat="1" ht="14">
      <c r="A527" s="144" t="str">
        <f t="shared" si="65"/>
        <v/>
      </c>
      <c r="B527" s="249" t="str">
        <f t="shared" si="66"/>
        <v/>
      </c>
      <c r="C527" s="250"/>
      <c r="D527" s="144">
        <v>493</v>
      </c>
      <c r="E527" s="144" t="str">
        <f t="shared" si="67"/>
        <v/>
      </c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32"/>
      <c r="AJ527" s="17"/>
      <c r="AK527" s="32"/>
      <c r="AL527" s="5"/>
      <c r="AM527" s="5"/>
      <c r="AN527" s="5"/>
      <c r="AO527" s="5"/>
      <c r="AP527" s="5"/>
      <c r="AQ527" s="296" t="str">
        <f t="shared" si="71"/>
        <v/>
      </c>
      <c r="AR527" s="142" t="str">
        <f t="shared" si="68"/>
        <v/>
      </c>
      <c r="AS527" s="7" t="str">
        <f>UPPER(IF($AI527="","",IF(COUNTIF($AS$34:$AS526,$AI527)&lt;1,$AI527,"")))</f>
        <v/>
      </c>
      <c r="AT527" s="144" t="str">
        <f t="shared" si="69"/>
        <v/>
      </c>
      <c r="AU527" s="142" t="str">
        <f t="shared" si="72"/>
        <v/>
      </c>
      <c r="AV527" s="274"/>
      <c r="AW527" s="251"/>
      <c r="AX527" s="252"/>
      <c r="AY527" s="253" t="str">
        <f t="shared" si="70"/>
        <v/>
      </c>
      <c r="AZ527" s="253"/>
    </row>
    <row r="528" spans="1:52" s="140" customFormat="1" ht="14">
      <c r="A528" s="144" t="str">
        <f t="shared" si="65"/>
        <v/>
      </c>
      <c r="B528" s="249" t="str">
        <f t="shared" si="66"/>
        <v/>
      </c>
      <c r="C528" s="250"/>
      <c r="D528" s="144">
        <v>494</v>
      </c>
      <c r="E528" s="144" t="str">
        <f t="shared" si="67"/>
        <v/>
      </c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32"/>
      <c r="AJ528" s="17"/>
      <c r="AK528" s="32"/>
      <c r="AL528" s="5"/>
      <c r="AM528" s="5"/>
      <c r="AN528" s="5"/>
      <c r="AO528" s="5"/>
      <c r="AP528" s="5"/>
      <c r="AQ528" s="296" t="str">
        <f t="shared" si="71"/>
        <v/>
      </c>
      <c r="AR528" s="142" t="str">
        <f t="shared" si="68"/>
        <v/>
      </c>
      <c r="AS528" s="7" t="str">
        <f>UPPER(IF($AI528="","",IF(COUNTIF($AS$34:$AS527,$AI528)&lt;1,$AI528,"")))</f>
        <v/>
      </c>
      <c r="AT528" s="144" t="str">
        <f t="shared" si="69"/>
        <v/>
      </c>
      <c r="AU528" s="142" t="str">
        <f t="shared" si="72"/>
        <v/>
      </c>
      <c r="AV528" s="274"/>
      <c r="AW528" s="251"/>
      <c r="AX528" s="252"/>
      <c r="AY528" s="253" t="str">
        <f t="shared" si="70"/>
        <v/>
      </c>
      <c r="AZ528" s="253"/>
    </row>
    <row r="529" spans="1:52" s="140" customFormat="1" ht="14">
      <c r="A529" s="144" t="str">
        <f t="shared" si="65"/>
        <v/>
      </c>
      <c r="B529" s="249" t="str">
        <f t="shared" si="66"/>
        <v/>
      </c>
      <c r="C529" s="250"/>
      <c r="D529" s="144">
        <v>495</v>
      </c>
      <c r="E529" s="144" t="str">
        <f t="shared" si="67"/>
        <v/>
      </c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32"/>
      <c r="AJ529" s="17"/>
      <c r="AK529" s="32"/>
      <c r="AL529" s="5"/>
      <c r="AM529" s="5"/>
      <c r="AN529" s="5"/>
      <c r="AO529" s="5"/>
      <c r="AP529" s="5"/>
      <c r="AQ529" s="296" t="str">
        <f t="shared" si="71"/>
        <v/>
      </c>
      <c r="AR529" s="142" t="str">
        <f t="shared" si="68"/>
        <v/>
      </c>
      <c r="AS529" s="7" t="str">
        <f>UPPER(IF($AI529="","",IF(COUNTIF($AS$34:$AS528,$AI529)&lt;1,$AI529,"")))</f>
        <v/>
      </c>
      <c r="AT529" s="144" t="str">
        <f t="shared" si="69"/>
        <v/>
      </c>
      <c r="AU529" s="142" t="str">
        <f t="shared" si="72"/>
        <v/>
      </c>
      <c r="AV529" s="274"/>
      <c r="AW529" s="251"/>
      <c r="AX529" s="252"/>
      <c r="AY529" s="253" t="str">
        <f t="shared" si="70"/>
        <v/>
      </c>
      <c r="AZ529" s="253"/>
    </row>
    <row r="530" spans="1:52" s="140" customFormat="1" ht="14">
      <c r="A530" s="144" t="str">
        <f t="shared" si="65"/>
        <v/>
      </c>
      <c r="B530" s="249" t="str">
        <f t="shared" si="66"/>
        <v/>
      </c>
      <c r="C530" s="250"/>
      <c r="D530" s="144">
        <v>496</v>
      </c>
      <c r="E530" s="144" t="str">
        <f t="shared" si="67"/>
        <v/>
      </c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32"/>
      <c r="AJ530" s="17"/>
      <c r="AK530" s="32"/>
      <c r="AL530" s="5"/>
      <c r="AM530" s="5"/>
      <c r="AN530" s="5"/>
      <c r="AO530" s="5"/>
      <c r="AP530" s="5"/>
      <c r="AQ530" s="296" t="str">
        <f t="shared" si="71"/>
        <v/>
      </c>
      <c r="AR530" s="142" t="str">
        <f t="shared" si="68"/>
        <v/>
      </c>
      <c r="AS530" s="7" t="str">
        <f>UPPER(IF($AI530="","",IF(COUNTIF($AS$34:$AS529,$AI530)&lt;1,$AI530,"")))</f>
        <v/>
      </c>
      <c r="AT530" s="144" t="str">
        <f t="shared" si="69"/>
        <v/>
      </c>
      <c r="AU530" s="142" t="str">
        <f t="shared" si="72"/>
        <v/>
      </c>
      <c r="AV530" s="274"/>
      <c r="AW530" s="251"/>
      <c r="AX530" s="252"/>
      <c r="AY530" s="253" t="str">
        <f t="shared" si="70"/>
        <v/>
      </c>
      <c r="AZ530" s="253"/>
    </row>
    <row r="531" spans="1:52" s="140" customFormat="1" ht="14">
      <c r="A531" s="144" t="str">
        <f t="shared" si="65"/>
        <v/>
      </c>
      <c r="B531" s="249" t="str">
        <f t="shared" si="66"/>
        <v/>
      </c>
      <c r="C531" s="250"/>
      <c r="D531" s="144">
        <v>497</v>
      </c>
      <c r="E531" s="144" t="str">
        <f t="shared" si="67"/>
        <v/>
      </c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32"/>
      <c r="AJ531" s="17"/>
      <c r="AK531" s="32"/>
      <c r="AL531" s="5"/>
      <c r="AM531" s="5"/>
      <c r="AN531" s="5"/>
      <c r="AO531" s="5"/>
      <c r="AP531" s="5"/>
      <c r="AQ531" s="296" t="str">
        <f t="shared" si="71"/>
        <v/>
      </c>
      <c r="AR531" s="142" t="str">
        <f t="shared" si="68"/>
        <v/>
      </c>
      <c r="AS531" s="7" t="str">
        <f>UPPER(IF($AI531="","",IF(COUNTIF($AS$34:$AS530,$AI531)&lt;1,$AI531,"")))</f>
        <v/>
      </c>
      <c r="AT531" s="144" t="str">
        <f t="shared" si="69"/>
        <v/>
      </c>
      <c r="AU531" s="142" t="str">
        <f t="shared" si="72"/>
        <v/>
      </c>
      <c r="AV531" s="274"/>
      <c r="AW531" s="251"/>
      <c r="AX531" s="252"/>
      <c r="AY531" s="253" t="str">
        <f t="shared" si="70"/>
        <v/>
      </c>
      <c r="AZ531" s="253"/>
    </row>
    <row r="532" spans="1:52" s="140" customFormat="1" ht="14">
      <c r="A532" s="144" t="str">
        <f t="shared" si="65"/>
        <v/>
      </c>
      <c r="B532" s="249" t="str">
        <f t="shared" si="66"/>
        <v/>
      </c>
      <c r="C532" s="250"/>
      <c r="D532" s="144">
        <v>498</v>
      </c>
      <c r="E532" s="144" t="str">
        <f t="shared" si="67"/>
        <v/>
      </c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32"/>
      <c r="AJ532" s="17"/>
      <c r="AK532" s="32"/>
      <c r="AL532" s="5"/>
      <c r="AM532" s="5"/>
      <c r="AN532" s="5"/>
      <c r="AO532" s="5"/>
      <c r="AP532" s="5"/>
      <c r="AQ532" s="296" t="str">
        <f t="shared" si="71"/>
        <v/>
      </c>
      <c r="AR532" s="142" t="str">
        <f t="shared" si="68"/>
        <v/>
      </c>
      <c r="AS532" s="7" t="str">
        <f>UPPER(IF($AI532="","",IF(COUNTIF($AS$34:$AS531,$AI532)&lt;1,$AI532,"")))</f>
        <v/>
      </c>
      <c r="AT532" s="144" t="str">
        <f t="shared" si="69"/>
        <v/>
      </c>
      <c r="AU532" s="142" t="str">
        <f t="shared" si="72"/>
        <v/>
      </c>
      <c r="AV532" s="274"/>
      <c r="AW532" s="251"/>
      <c r="AX532" s="252"/>
      <c r="AY532" s="253" t="str">
        <f t="shared" si="70"/>
        <v/>
      </c>
      <c r="AZ532" s="253"/>
    </row>
    <row r="533" spans="1:52" s="140" customFormat="1" ht="14">
      <c r="A533" s="144" t="str">
        <f t="shared" si="65"/>
        <v/>
      </c>
      <c r="B533" s="249" t="str">
        <f t="shared" si="66"/>
        <v/>
      </c>
      <c r="C533" s="250"/>
      <c r="D533" s="144">
        <v>499</v>
      </c>
      <c r="E533" s="144" t="str">
        <f t="shared" si="67"/>
        <v/>
      </c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32"/>
      <c r="AJ533" s="17"/>
      <c r="AK533" s="32"/>
      <c r="AL533" s="5"/>
      <c r="AM533" s="5"/>
      <c r="AN533" s="5"/>
      <c r="AO533" s="5"/>
      <c r="AP533" s="5"/>
      <c r="AQ533" s="296" t="str">
        <f t="shared" si="71"/>
        <v/>
      </c>
      <c r="AR533" s="142" t="str">
        <f t="shared" si="68"/>
        <v/>
      </c>
      <c r="AS533" s="7" t="str">
        <f>UPPER(IF($AI533="","",IF(COUNTIF($AS$34:$AS532,$AI533)&lt;1,$AI533,"")))</f>
        <v/>
      </c>
      <c r="AT533" s="144" t="str">
        <f t="shared" si="69"/>
        <v/>
      </c>
      <c r="AU533" s="142" t="str">
        <f t="shared" si="72"/>
        <v/>
      </c>
      <c r="AV533" s="274"/>
      <c r="AW533" s="251"/>
      <c r="AX533" s="252"/>
      <c r="AY533" s="253" t="str">
        <f t="shared" si="70"/>
        <v/>
      </c>
      <c r="AZ533" s="253"/>
    </row>
    <row r="534" spans="1:52" s="140" customFormat="1" ht="14">
      <c r="A534" s="144" t="str">
        <f t="shared" si="65"/>
        <v/>
      </c>
      <c r="B534" s="249" t="str">
        <f t="shared" si="66"/>
        <v/>
      </c>
      <c r="C534" s="250"/>
      <c r="D534" s="144">
        <v>500</v>
      </c>
      <c r="E534" s="144" t="str">
        <f t="shared" si="67"/>
        <v/>
      </c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32"/>
      <c r="AJ534" s="17"/>
      <c r="AK534" s="32"/>
      <c r="AL534" s="5"/>
      <c r="AM534" s="5"/>
      <c r="AN534" s="5"/>
      <c r="AO534" s="5"/>
      <c r="AP534" s="5"/>
      <c r="AQ534" s="296" t="str">
        <f t="shared" si="71"/>
        <v/>
      </c>
      <c r="AR534" s="142" t="str">
        <f t="shared" si="68"/>
        <v/>
      </c>
      <c r="AS534" s="7" t="str">
        <f>UPPER(IF($AI534="","",IF(COUNTIF($AS$34:$AS533,$AI534)&lt;1,$AI534,"")))</f>
        <v/>
      </c>
      <c r="AT534" s="144" t="str">
        <f t="shared" si="69"/>
        <v/>
      </c>
      <c r="AU534" s="142" t="str">
        <f t="shared" si="72"/>
        <v/>
      </c>
      <c r="AV534" s="274"/>
      <c r="AW534" s="251"/>
      <c r="AX534" s="252"/>
      <c r="AY534" s="253" t="str">
        <f t="shared" si="70"/>
        <v/>
      </c>
      <c r="AZ534" s="253"/>
    </row>
    <row r="535" spans="1:52" s="140" customFormat="1" ht="14">
      <c r="A535" s="144" t="str">
        <f t="shared" si="65"/>
        <v/>
      </c>
      <c r="B535" s="249" t="str">
        <f t="shared" si="66"/>
        <v/>
      </c>
      <c r="C535" s="250"/>
      <c r="D535" s="144">
        <v>501</v>
      </c>
      <c r="E535" s="144" t="str">
        <f t="shared" si="67"/>
        <v/>
      </c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32"/>
      <c r="AJ535" s="17"/>
      <c r="AK535" s="32"/>
      <c r="AL535" s="5"/>
      <c r="AM535" s="5"/>
      <c r="AN535" s="5"/>
      <c r="AO535" s="5"/>
      <c r="AP535" s="5"/>
      <c r="AQ535" s="296" t="str">
        <f t="shared" si="71"/>
        <v/>
      </c>
      <c r="AR535" s="142" t="str">
        <f t="shared" si="68"/>
        <v/>
      </c>
      <c r="AS535" s="7" t="str">
        <f>UPPER(IF($AI535="","",IF(COUNTIF($AS$34:$AS534,$AI535)&lt;1,$AI535,"")))</f>
        <v/>
      </c>
      <c r="AT535" s="144" t="str">
        <f t="shared" si="69"/>
        <v/>
      </c>
      <c r="AU535" s="142" t="str">
        <f t="shared" si="72"/>
        <v/>
      </c>
      <c r="AV535" s="274"/>
      <c r="AW535" s="251"/>
      <c r="AX535" s="252"/>
      <c r="AY535" s="253" t="str">
        <f t="shared" si="70"/>
        <v/>
      </c>
      <c r="AZ535" s="253"/>
    </row>
    <row r="536" spans="1:52" s="140" customFormat="1" ht="14">
      <c r="A536" s="144" t="str">
        <f t="shared" si="65"/>
        <v/>
      </c>
      <c r="B536" s="249" t="str">
        <f t="shared" si="66"/>
        <v/>
      </c>
      <c r="C536" s="250"/>
      <c r="D536" s="144">
        <v>502</v>
      </c>
      <c r="E536" s="144" t="str">
        <f t="shared" si="67"/>
        <v/>
      </c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32"/>
      <c r="AJ536" s="17"/>
      <c r="AK536" s="32"/>
      <c r="AL536" s="5"/>
      <c r="AM536" s="5"/>
      <c r="AN536" s="5"/>
      <c r="AO536" s="5"/>
      <c r="AP536" s="5"/>
      <c r="AQ536" s="296" t="str">
        <f t="shared" si="71"/>
        <v/>
      </c>
      <c r="AR536" s="142" t="str">
        <f t="shared" si="68"/>
        <v/>
      </c>
      <c r="AS536" s="7" t="str">
        <f>UPPER(IF($AI536="","",IF(COUNTIF($AS$34:$AS535,$AI536)&lt;1,$AI536,"")))</f>
        <v/>
      </c>
      <c r="AT536" s="144" t="str">
        <f t="shared" si="69"/>
        <v/>
      </c>
      <c r="AU536" s="142" t="str">
        <f t="shared" si="72"/>
        <v/>
      </c>
      <c r="AV536" s="274"/>
      <c r="AW536" s="251"/>
      <c r="AX536" s="252"/>
      <c r="AY536" s="253" t="str">
        <f t="shared" si="70"/>
        <v/>
      </c>
      <c r="AZ536" s="253"/>
    </row>
    <row r="537" spans="1:52" s="140" customFormat="1" ht="14">
      <c r="A537" s="144" t="str">
        <f t="shared" si="65"/>
        <v/>
      </c>
      <c r="B537" s="249" t="str">
        <f t="shared" si="66"/>
        <v/>
      </c>
      <c r="C537" s="250"/>
      <c r="D537" s="144">
        <v>503</v>
      </c>
      <c r="E537" s="144" t="str">
        <f t="shared" si="67"/>
        <v/>
      </c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32"/>
      <c r="AJ537" s="17"/>
      <c r="AK537" s="32"/>
      <c r="AL537" s="5"/>
      <c r="AM537" s="5"/>
      <c r="AN537" s="5"/>
      <c r="AO537" s="5"/>
      <c r="AP537" s="5"/>
      <c r="AQ537" s="296" t="str">
        <f t="shared" si="71"/>
        <v/>
      </c>
      <c r="AR537" s="142" t="str">
        <f t="shared" si="68"/>
        <v/>
      </c>
      <c r="AS537" s="7" t="str">
        <f>UPPER(IF($AI537="","",IF(COUNTIF($AS$34:$AS536,$AI537)&lt;1,$AI537,"")))</f>
        <v/>
      </c>
      <c r="AT537" s="144" t="str">
        <f t="shared" si="69"/>
        <v/>
      </c>
      <c r="AU537" s="142" t="str">
        <f t="shared" si="72"/>
        <v/>
      </c>
      <c r="AV537" s="274"/>
      <c r="AW537" s="251"/>
      <c r="AX537" s="252"/>
      <c r="AY537" s="253" t="str">
        <f t="shared" si="70"/>
        <v/>
      </c>
      <c r="AZ537" s="253"/>
    </row>
    <row r="538" spans="1:52" s="140" customFormat="1" ht="14">
      <c r="A538" s="144" t="str">
        <f t="shared" si="65"/>
        <v/>
      </c>
      <c r="B538" s="249" t="str">
        <f t="shared" si="66"/>
        <v/>
      </c>
      <c r="C538" s="250"/>
      <c r="D538" s="144">
        <v>504</v>
      </c>
      <c r="E538" s="144" t="str">
        <f t="shared" si="67"/>
        <v/>
      </c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32"/>
      <c r="AJ538" s="17"/>
      <c r="AK538" s="32"/>
      <c r="AL538" s="5"/>
      <c r="AM538" s="5"/>
      <c r="AN538" s="5"/>
      <c r="AO538" s="5"/>
      <c r="AP538" s="5"/>
      <c r="AQ538" s="296" t="str">
        <f t="shared" si="71"/>
        <v/>
      </c>
      <c r="AR538" s="142" t="str">
        <f t="shared" si="68"/>
        <v/>
      </c>
      <c r="AS538" s="7" t="str">
        <f>UPPER(IF($AI538="","",IF(COUNTIF($AS$34:$AS537,$AI538)&lt;1,$AI538,"")))</f>
        <v/>
      </c>
      <c r="AT538" s="144" t="str">
        <f t="shared" si="69"/>
        <v/>
      </c>
      <c r="AU538" s="142" t="str">
        <f t="shared" si="72"/>
        <v/>
      </c>
      <c r="AV538" s="274"/>
      <c r="AW538" s="251"/>
      <c r="AX538" s="252"/>
      <c r="AY538" s="253" t="str">
        <f t="shared" si="70"/>
        <v/>
      </c>
      <c r="AZ538" s="253"/>
    </row>
    <row r="539" spans="1:52" s="140" customFormat="1" ht="14">
      <c r="A539" s="144" t="str">
        <f t="shared" si="65"/>
        <v/>
      </c>
      <c r="B539" s="249" t="str">
        <f t="shared" si="66"/>
        <v/>
      </c>
      <c r="C539" s="250"/>
      <c r="D539" s="144">
        <v>505</v>
      </c>
      <c r="E539" s="144" t="str">
        <f t="shared" si="67"/>
        <v/>
      </c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32"/>
      <c r="AJ539" s="17"/>
      <c r="AK539" s="32"/>
      <c r="AL539" s="5"/>
      <c r="AM539" s="5"/>
      <c r="AN539" s="5"/>
      <c r="AO539" s="5"/>
      <c r="AP539" s="5"/>
      <c r="AQ539" s="296" t="str">
        <f t="shared" si="71"/>
        <v/>
      </c>
      <c r="AR539" s="142" t="str">
        <f t="shared" si="68"/>
        <v/>
      </c>
      <c r="AS539" s="7" t="str">
        <f>UPPER(IF($AI539="","",IF(COUNTIF($AS$34:$AS538,$AI539)&lt;1,$AI539,"")))</f>
        <v/>
      </c>
      <c r="AT539" s="144" t="str">
        <f t="shared" si="69"/>
        <v/>
      </c>
      <c r="AU539" s="142" t="str">
        <f t="shared" si="72"/>
        <v/>
      </c>
      <c r="AV539" s="274"/>
      <c r="AW539" s="251"/>
      <c r="AX539" s="252"/>
      <c r="AY539" s="253" t="str">
        <f t="shared" si="70"/>
        <v/>
      </c>
      <c r="AZ539" s="253"/>
    </row>
    <row r="540" spans="1:52" s="140" customFormat="1" ht="14">
      <c r="A540" s="144" t="str">
        <f t="shared" si="65"/>
        <v/>
      </c>
      <c r="B540" s="249" t="str">
        <f t="shared" si="66"/>
        <v/>
      </c>
      <c r="C540" s="250"/>
      <c r="D540" s="144">
        <v>506</v>
      </c>
      <c r="E540" s="144" t="str">
        <f t="shared" si="67"/>
        <v/>
      </c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32"/>
      <c r="AJ540" s="17"/>
      <c r="AK540" s="32"/>
      <c r="AL540" s="5"/>
      <c r="AM540" s="5"/>
      <c r="AN540" s="5"/>
      <c r="AO540" s="5"/>
      <c r="AP540" s="5"/>
      <c r="AQ540" s="296" t="str">
        <f t="shared" si="71"/>
        <v/>
      </c>
      <c r="AR540" s="142" t="str">
        <f t="shared" si="68"/>
        <v/>
      </c>
      <c r="AS540" s="7" t="str">
        <f>UPPER(IF($AI540="","",IF(COUNTIF($AS$34:$AS539,$AI540)&lt;1,$AI540,"")))</f>
        <v/>
      </c>
      <c r="AT540" s="144" t="str">
        <f t="shared" si="69"/>
        <v/>
      </c>
      <c r="AU540" s="142" t="str">
        <f t="shared" si="72"/>
        <v/>
      </c>
      <c r="AV540" s="274"/>
      <c r="AW540" s="251"/>
      <c r="AX540" s="252"/>
      <c r="AY540" s="253" t="str">
        <f>IF(AU540="","",IF(ISTEXT(AU540),"ERROR",IF(AX540-AU540=0,"",AX540-AU540)))</f>
        <v/>
      </c>
      <c r="AZ540" s="253"/>
    </row>
    <row r="541" spans="1:52" s="140" customFormat="1" ht="14">
      <c r="A541" s="144" t="str">
        <f t="shared" si="65"/>
        <v/>
      </c>
      <c r="B541" s="249" t="str">
        <f t="shared" si="66"/>
        <v/>
      </c>
      <c r="C541" s="250"/>
      <c r="D541" s="144">
        <v>507</v>
      </c>
      <c r="E541" s="144" t="str">
        <f t="shared" si="67"/>
        <v/>
      </c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32"/>
      <c r="AJ541" s="17"/>
      <c r="AK541" s="32"/>
      <c r="AL541" s="5"/>
      <c r="AM541" s="5"/>
      <c r="AN541" s="5"/>
      <c r="AO541" s="5"/>
      <c r="AP541" s="5"/>
      <c r="AQ541" s="296" t="str">
        <f t="shared" si="71"/>
        <v/>
      </c>
      <c r="AR541" s="142" t="str">
        <f t="shared" si="68"/>
        <v/>
      </c>
      <c r="AS541" s="7" t="str">
        <f>UPPER(IF($AI541="","",IF(COUNTIF($AS$34:$AS540,$AI541)&lt;1,$AI541,"")))</f>
        <v/>
      </c>
      <c r="AT541" s="144" t="str">
        <f t="shared" si="69"/>
        <v/>
      </c>
      <c r="AU541" s="142" t="str">
        <f t="shared" si="72"/>
        <v/>
      </c>
      <c r="AV541" s="274"/>
      <c r="AW541" s="251"/>
      <c r="AX541" s="252"/>
      <c r="AY541" s="253" t="str">
        <f t="shared" ref="AY541:AY604" si="73">IF(AU541="","",IF(ISTEXT(AU541),"未填寫全部正確資料",IF(AX541-AU541=0,"",AX541-AU541)))</f>
        <v/>
      </c>
      <c r="AZ541" s="253"/>
    </row>
    <row r="542" spans="1:52" s="140" customFormat="1" ht="14">
      <c r="A542" s="144" t="str">
        <f t="shared" si="65"/>
        <v/>
      </c>
      <c r="B542" s="249" t="str">
        <f t="shared" si="66"/>
        <v/>
      </c>
      <c r="C542" s="250"/>
      <c r="D542" s="144">
        <v>508</v>
      </c>
      <c r="E542" s="144" t="str">
        <f t="shared" si="67"/>
        <v/>
      </c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32"/>
      <c r="AJ542" s="17"/>
      <c r="AK542" s="32"/>
      <c r="AL542" s="5"/>
      <c r="AM542" s="5"/>
      <c r="AN542" s="5"/>
      <c r="AO542" s="5"/>
      <c r="AP542" s="5"/>
      <c r="AQ542" s="296" t="str">
        <f t="shared" si="71"/>
        <v/>
      </c>
      <c r="AR542" s="142" t="str">
        <f t="shared" si="68"/>
        <v/>
      </c>
      <c r="AS542" s="7" t="str">
        <f>UPPER(IF($AI542="","",IF(COUNTIF($AS$34:$AS541,$AI542)&lt;1,$AI542,"")))</f>
        <v/>
      </c>
      <c r="AT542" s="144" t="str">
        <f t="shared" si="69"/>
        <v/>
      </c>
      <c r="AU542" s="142" t="str">
        <f t="shared" si="72"/>
        <v/>
      </c>
      <c r="AV542" s="274"/>
      <c r="AW542" s="251"/>
      <c r="AX542" s="252"/>
      <c r="AY542" s="253" t="str">
        <f t="shared" si="73"/>
        <v/>
      </c>
      <c r="AZ542" s="253"/>
    </row>
    <row r="543" spans="1:52" s="140" customFormat="1" ht="14">
      <c r="A543" s="144" t="str">
        <f t="shared" si="65"/>
        <v/>
      </c>
      <c r="B543" s="249" t="str">
        <f t="shared" si="66"/>
        <v/>
      </c>
      <c r="C543" s="250"/>
      <c r="D543" s="144">
        <v>509</v>
      </c>
      <c r="E543" s="144" t="str">
        <f t="shared" si="67"/>
        <v/>
      </c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32"/>
      <c r="AJ543" s="17"/>
      <c r="AK543" s="32"/>
      <c r="AL543" s="5"/>
      <c r="AM543" s="5"/>
      <c r="AN543" s="5"/>
      <c r="AO543" s="5"/>
      <c r="AP543" s="5"/>
      <c r="AQ543" s="296" t="str">
        <f t="shared" si="71"/>
        <v/>
      </c>
      <c r="AR543" s="142" t="str">
        <f t="shared" si="68"/>
        <v/>
      </c>
      <c r="AS543" s="7" t="str">
        <f>UPPER(IF($AI543="","",IF(COUNTIF($AS$34:$AS542,$AI543)&lt;1,$AI543,"")))</f>
        <v/>
      </c>
      <c r="AT543" s="144" t="str">
        <f t="shared" si="69"/>
        <v/>
      </c>
      <c r="AU543" s="142" t="str">
        <f t="shared" si="72"/>
        <v/>
      </c>
      <c r="AV543" s="274"/>
      <c r="AW543" s="251"/>
      <c r="AX543" s="252"/>
      <c r="AY543" s="253" t="str">
        <f t="shared" si="73"/>
        <v/>
      </c>
      <c r="AZ543" s="253"/>
    </row>
    <row r="544" spans="1:52" s="140" customFormat="1" ht="14">
      <c r="A544" s="144" t="str">
        <f t="shared" si="65"/>
        <v/>
      </c>
      <c r="B544" s="249" t="str">
        <f t="shared" si="66"/>
        <v/>
      </c>
      <c r="C544" s="250"/>
      <c r="D544" s="144">
        <v>510</v>
      </c>
      <c r="E544" s="144" t="str">
        <f t="shared" si="67"/>
        <v/>
      </c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32"/>
      <c r="AJ544" s="17"/>
      <c r="AK544" s="32"/>
      <c r="AL544" s="5"/>
      <c r="AM544" s="5"/>
      <c r="AN544" s="5"/>
      <c r="AO544" s="5"/>
      <c r="AP544" s="5"/>
      <c r="AQ544" s="296" t="str">
        <f t="shared" si="71"/>
        <v/>
      </c>
      <c r="AR544" s="142" t="str">
        <f t="shared" si="68"/>
        <v/>
      </c>
      <c r="AS544" s="7" t="str">
        <f>UPPER(IF($AI544="","",IF(COUNTIF($AS$34:$AS543,$AI544)&lt;1,$AI544,"")))</f>
        <v/>
      </c>
      <c r="AT544" s="144" t="str">
        <f t="shared" si="69"/>
        <v/>
      </c>
      <c r="AU544" s="142" t="str">
        <f t="shared" si="72"/>
        <v/>
      </c>
      <c r="AV544" s="274"/>
      <c r="AW544" s="251"/>
      <c r="AX544" s="252"/>
      <c r="AY544" s="253" t="str">
        <f t="shared" si="73"/>
        <v/>
      </c>
      <c r="AZ544" s="253"/>
    </row>
    <row r="545" spans="1:52" s="140" customFormat="1" ht="14">
      <c r="A545" s="144" t="str">
        <f t="shared" si="65"/>
        <v/>
      </c>
      <c r="B545" s="249" t="str">
        <f t="shared" si="66"/>
        <v/>
      </c>
      <c r="C545" s="250"/>
      <c r="D545" s="144">
        <v>511</v>
      </c>
      <c r="E545" s="144" t="str">
        <f t="shared" si="67"/>
        <v/>
      </c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32"/>
      <c r="AJ545" s="17"/>
      <c r="AK545" s="32"/>
      <c r="AL545" s="5"/>
      <c r="AM545" s="5"/>
      <c r="AN545" s="5"/>
      <c r="AO545" s="5"/>
      <c r="AP545" s="5"/>
      <c r="AQ545" s="296" t="str">
        <f t="shared" si="71"/>
        <v/>
      </c>
      <c r="AR545" s="142" t="str">
        <f t="shared" si="68"/>
        <v/>
      </c>
      <c r="AS545" s="7" t="str">
        <f>UPPER(IF($AI545="","",IF(COUNTIF($AS$34:$AS544,$AI545)&lt;1,$AI545,"")))</f>
        <v/>
      </c>
      <c r="AT545" s="144" t="str">
        <f t="shared" si="69"/>
        <v/>
      </c>
      <c r="AU545" s="142" t="str">
        <f t="shared" si="72"/>
        <v/>
      </c>
      <c r="AV545" s="274"/>
      <c r="AW545" s="251"/>
      <c r="AX545" s="252"/>
      <c r="AY545" s="253" t="str">
        <f t="shared" si="73"/>
        <v/>
      </c>
      <c r="AZ545" s="253"/>
    </row>
    <row r="546" spans="1:52" s="140" customFormat="1" ht="14">
      <c r="A546" s="144" t="str">
        <f t="shared" si="65"/>
        <v/>
      </c>
      <c r="B546" s="249" t="str">
        <f t="shared" si="66"/>
        <v/>
      </c>
      <c r="C546" s="250"/>
      <c r="D546" s="144">
        <v>512</v>
      </c>
      <c r="E546" s="144" t="str">
        <f t="shared" si="67"/>
        <v/>
      </c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32"/>
      <c r="AJ546" s="17"/>
      <c r="AK546" s="32"/>
      <c r="AL546" s="5"/>
      <c r="AM546" s="5"/>
      <c r="AN546" s="5"/>
      <c r="AO546" s="5"/>
      <c r="AP546" s="5"/>
      <c r="AQ546" s="296" t="str">
        <f t="shared" si="71"/>
        <v/>
      </c>
      <c r="AR546" s="142" t="str">
        <f t="shared" si="68"/>
        <v/>
      </c>
      <c r="AS546" s="7" t="str">
        <f>UPPER(IF($AI546="","",IF(COUNTIF($AS$34:$AS545,$AI546)&lt;1,$AI546,"")))</f>
        <v/>
      </c>
      <c r="AT546" s="144" t="str">
        <f t="shared" si="69"/>
        <v/>
      </c>
      <c r="AU546" s="142" t="str">
        <f t="shared" si="72"/>
        <v/>
      </c>
      <c r="AV546" s="274"/>
      <c r="AW546" s="251"/>
      <c r="AX546" s="252"/>
      <c r="AY546" s="253" t="str">
        <f t="shared" si="73"/>
        <v/>
      </c>
      <c r="AZ546" s="253"/>
    </row>
    <row r="547" spans="1:52" s="140" customFormat="1" ht="14">
      <c r="A547" s="144" t="str">
        <f t="shared" ref="A547:A610" si="74">UPPER(IF($I547="","",IF($I547&lt;$D$4,$H547&amp;"O",IF($H547="M",VLOOKUP($I547,$D$4:$F$11,2,0),IF($H547="F",VLOOKUP($I547,$D$4:$F$11,3,0))))))</f>
        <v/>
      </c>
      <c r="B547" s="249" t="str">
        <f t="shared" ref="B547:B610" si="75">IF(G547="","",IF(C547="","X",E547&amp;TEXT(C547,"000")))</f>
        <v/>
      </c>
      <c r="C547" s="250"/>
      <c r="D547" s="144">
        <v>513</v>
      </c>
      <c r="E547" s="144" t="str">
        <f t="shared" ref="E547:E610" si="76">IF(COUNTA($S547:$X547)&gt;0,$H547&amp;"O",IF(COUNTA($AA547:$AC547)&gt;0,$H547&amp;"O",IF($L547="OPEN",$H547&amp;"O",$A547)))</f>
        <v/>
      </c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32"/>
      <c r="AJ547" s="17"/>
      <c r="AK547" s="32"/>
      <c r="AL547" s="5"/>
      <c r="AM547" s="5"/>
      <c r="AN547" s="5"/>
      <c r="AO547" s="5"/>
      <c r="AP547" s="5"/>
      <c r="AQ547" s="296" t="str">
        <f t="shared" si="71"/>
        <v/>
      </c>
      <c r="AR547" s="142" t="str">
        <f t="shared" ref="AR547:AR610" si="77">IF(COUNTA(AG547:AH547)&gt;1,"只可選1項接力",IF(AS547="","",$AR$31))</f>
        <v/>
      </c>
      <c r="AS547" s="7" t="str">
        <f>UPPER(IF($AI547="","",IF(COUNTIF($AS$34:$AS546,$AI547)&lt;1,$AI547,"")))</f>
        <v/>
      </c>
      <c r="AT547" s="144" t="str">
        <f t="shared" ref="AT547:AT610" si="78">IF($AI547="","",IF(COUNTIF($AI$35:$AI$1035,$AI547)&lt;4,"每隊最少4人",IF(COUNTIF($AI$35:$AI$1035,$AI547)&gt;6,"每隊最多6人",COUNTIF($AI$35:$AI$1035,$AI547))))</f>
        <v/>
      </c>
      <c r="AU547" s="142" t="str">
        <f t="shared" si="72"/>
        <v/>
      </c>
      <c r="AV547" s="274"/>
      <c r="AW547" s="251"/>
      <c r="AX547" s="252"/>
      <c r="AY547" s="253" t="str">
        <f t="shared" si="73"/>
        <v/>
      </c>
      <c r="AZ547" s="253"/>
    </row>
    <row r="548" spans="1:52" s="140" customFormat="1" ht="14">
      <c r="A548" s="144" t="str">
        <f t="shared" si="74"/>
        <v/>
      </c>
      <c r="B548" s="249" t="str">
        <f t="shared" si="75"/>
        <v/>
      </c>
      <c r="C548" s="250"/>
      <c r="D548" s="144">
        <v>514</v>
      </c>
      <c r="E548" s="144" t="str">
        <f t="shared" si="76"/>
        <v/>
      </c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32"/>
      <c r="AJ548" s="17"/>
      <c r="AK548" s="32"/>
      <c r="AL548" s="5"/>
      <c r="AM548" s="5"/>
      <c r="AN548" s="5"/>
      <c r="AO548" s="5"/>
      <c r="AP548" s="5"/>
      <c r="AQ548" s="296" t="str">
        <f t="shared" ref="AQ548:AQ611" si="79">IF($I548="","",IF(COUNTA(M548:AF548)&gt;4,"超過項目上限",IF(COUNTA(M548:AF548)=0,"請選個人項目",IF(AL548="Y",0,IF(COUNTA(AK548)=1,COUNTA(M548:AF548)*($AQ$31+$AQ$32)+$AQ$30,IF(COUNTA(AK548)=0,COUNTA(M548:AF548)*($AQ$31+$AQ$30)," 輸入錯誤"))))))</f>
        <v/>
      </c>
      <c r="AR548" s="142" t="str">
        <f t="shared" si="77"/>
        <v/>
      </c>
      <c r="AS548" s="7" t="str">
        <f>UPPER(IF($AI548="","",IF(COUNTIF($AS$34:$AS547,$AI548)&lt;1,$AI548,"")))</f>
        <v/>
      </c>
      <c r="AT548" s="144" t="str">
        <f t="shared" si="78"/>
        <v/>
      </c>
      <c r="AU548" s="142" t="str">
        <f t="shared" si="72"/>
        <v/>
      </c>
      <c r="AV548" s="274"/>
      <c r="AW548" s="251"/>
      <c r="AX548" s="252"/>
      <c r="AY548" s="253" t="str">
        <f t="shared" si="73"/>
        <v/>
      </c>
      <c r="AZ548" s="253"/>
    </row>
    <row r="549" spans="1:52" s="140" customFormat="1" ht="14">
      <c r="A549" s="144" t="str">
        <f t="shared" si="74"/>
        <v/>
      </c>
      <c r="B549" s="249" t="str">
        <f t="shared" si="75"/>
        <v/>
      </c>
      <c r="C549" s="250"/>
      <c r="D549" s="144">
        <v>515</v>
      </c>
      <c r="E549" s="144" t="str">
        <f t="shared" si="76"/>
        <v/>
      </c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32"/>
      <c r="AJ549" s="17"/>
      <c r="AK549" s="32"/>
      <c r="AL549" s="5"/>
      <c r="AM549" s="5"/>
      <c r="AN549" s="5"/>
      <c r="AO549" s="5"/>
      <c r="AP549" s="5"/>
      <c r="AQ549" s="296" t="str">
        <f t="shared" si="79"/>
        <v/>
      </c>
      <c r="AR549" s="142" t="str">
        <f t="shared" si="77"/>
        <v/>
      </c>
      <c r="AS549" s="7" t="str">
        <f>UPPER(IF($AI549="","",IF(COUNTIF($AS$34:$AS548,$AI549)&lt;1,$AI549,"")))</f>
        <v/>
      </c>
      <c r="AT549" s="144" t="str">
        <f t="shared" si="78"/>
        <v/>
      </c>
      <c r="AU549" s="142" t="str">
        <f t="shared" ref="AU549:AU612" si="80">IF($E549="","",IF(ISTEXT(AQ549),"輸入有錯誤",IF($AJ549="",SUM($AQ549:$AR549)+$AW549,SUM($AQ549:$AR549)+$AW549+$AJ$34)))</f>
        <v/>
      </c>
      <c r="AV549" s="274"/>
      <c r="AW549" s="251"/>
      <c r="AX549" s="252"/>
      <c r="AY549" s="253" t="str">
        <f t="shared" si="73"/>
        <v/>
      </c>
      <c r="AZ549" s="253"/>
    </row>
    <row r="550" spans="1:52" s="140" customFormat="1" ht="14">
      <c r="A550" s="144" t="str">
        <f t="shared" si="74"/>
        <v/>
      </c>
      <c r="B550" s="249" t="str">
        <f t="shared" si="75"/>
        <v/>
      </c>
      <c r="C550" s="250"/>
      <c r="D550" s="144">
        <v>516</v>
      </c>
      <c r="E550" s="144" t="str">
        <f t="shared" si="76"/>
        <v/>
      </c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32"/>
      <c r="AJ550" s="17"/>
      <c r="AK550" s="32"/>
      <c r="AL550" s="5"/>
      <c r="AM550" s="5"/>
      <c r="AN550" s="5"/>
      <c r="AO550" s="5"/>
      <c r="AP550" s="5"/>
      <c r="AQ550" s="296" t="str">
        <f t="shared" si="79"/>
        <v/>
      </c>
      <c r="AR550" s="142" t="str">
        <f t="shared" si="77"/>
        <v/>
      </c>
      <c r="AS550" s="7" t="str">
        <f>UPPER(IF($AI550="","",IF(COUNTIF($AS$34:$AS549,$AI550)&lt;1,$AI550,"")))</f>
        <v/>
      </c>
      <c r="AT550" s="144" t="str">
        <f t="shared" si="78"/>
        <v/>
      </c>
      <c r="AU550" s="142" t="str">
        <f t="shared" si="80"/>
        <v/>
      </c>
      <c r="AV550" s="274"/>
      <c r="AW550" s="251"/>
      <c r="AX550" s="252"/>
      <c r="AY550" s="253" t="str">
        <f t="shared" si="73"/>
        <v/>
      </c>
      <c r="AZ550" s="253"/>
    </row>
    <row r="551" spans="1:52" s="140" customFormat="1" ht="14">
      <c r="A551" s="144" t="str">
        <f t="shared" si="74"/>
        <v/>
      </c>
      <c r="B551" s="249" t="str">
        <f t="shared" si="75"/>
        <v/>
      </c>
      <c r="C551" s="250"/>
      <c r="D551" s="144">
        <v>517</v>
      </c>
      <c r="E551" s="144" t="str">
        <f t="shared" si="76"/>
        <v/>
      </c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32"/>
      <c r="AJ551" s="17"/>
      <c r="AK551" s="32"/>
      <c r="AL551" s="5"/>
      <c r="AM551" s="5"/>
      <c r="AN551" s="5"/>
      <c r="AO551" s="5"/>
      <c r="AP551" s="5"/>
      <c r="AQ551" s="296" t="str">
        <f t="shared" si="79"/>
        <v/>
      </c>
      <c r="AR551" s="142" t="str">
        <f t="shared" si="77"/>
        <v/>
      </c>
      <c r="AS551" s="7" t="str">
        <f>UPPER(IF($AI551="","",IF(COUNTIF($AS$34:$AS550,$AI551)&lt;1,$AI551,"")))</f>
        <v/>
      </c>
      <c r="AT551" s="144" t="str">
        <f t="shared" si="78"/>
        <v/>
      </c>
      <c r="AU551" s="142" t="str">
        <f t="shared" si="80"/>
        <v/>
      </c>
      <c r="AV551" s="274"/>
      <c r="AW551" s="251"/>
      <c r="AX551" s="252"/>
      <c r="AY551" s="253" t="str">
        <f t="shared" si="73"/>
        <v/>
      </c>
      <c r="AZ551" s="253"/>
    </row>
    <row r="552" spans="1:52" s="140" customFormat="1" ht="14">
      <c r="A552" s="144" t="str">
        <f t="shared" si="74"/>
        <v/>
      </c>
      <c r="B552" s="249" t="str">
        <f t="shared" si="75"/>
        <v/>
      </c>
      <c r="C552" s="250"/>
      <c r="D552" s="144">
        <v>518</v>
      </c>
      <c r="E552" s="144" t="str">
        <f t="shared" si="76"/>
        <v/>
      </c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32"/>
      <c r="AJ552" s="17"/>
      <c r="AK552" s="32"/>
      <c r="AL552" s="5"/>
      <c r="AM552" s="5"/>
      <c r="AN552" s="5"/>
      <c r="AO552" s="5"/>
      <c r="AP552" s="5"/>
      <c r="AQ552" s="296" t="str">
        <f t="shared" si="79"/>
        <v/>
      </c>
      <c r="AR552" s="142" t="str">
        <f t="shared" si="77"/>
        <v/>
      </c>
      <c r="AS552" s="7" t="str">
        <f>UPPER(IF($AI552="","",IF(COUNTIF($AS$34:$AS551,$AI552)&lt;1,$AI552,"")))</f>
        <v/>
      </c>
      <c r="AT552" s="144" t="str">
        <f t="shared" si="78"/>
        <v/>
      </c>
      <c r="AU552" s="142" t="str">
        <f t="shared" si="80"/>
        <v/>
      </c>
      <c r="AV552" s="274"/>
      <c r="AW552" s="251"/>
      <c r="AX552" s="252"/>
      <c r="AY552" s="253" t="str">
        <f t="shared" si="73"/>
        <v/>
      </c>
      <c r="AZ552" s="253"/>
    </row>
    <row r="553" spans="1:52" s="140" customFormat="1" ht="14">
      <c r="A553" s="144" t="str">
        <f t="shared" si="74"/>
        <v/>
      </c>
      <c r="B553" s="249" t="str">
        <f t="shared" si="75"/>
        <v/>
      </c>
      <c r="C553" s="250"/>
      <c r="D553" s="144">
        <v>519</v>
      </c>
      <c r="E553" s="144" t="str">
        <f t="shared" si="76"/>
        <v/>
      </c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32"/>
      <c r="AJ553" s="17"/>
      <c r="AK553" s="32"/>
      <c r="AL553" s="5"/>
      <c r="AM553" s="5"/>
      <c r="AN553" s="5"/>
      <c r="AO553" s="5"/>
      <c r="AP553" s="5"/>
      <c r="AQ553" s="296" t="str">
        <f t="shared" si="79"/>
        <v/>
      </c>
      <c r="AR553" s="142" t="str">
        <f t="shared" si="77"/>
        <v/>
      </c>
      <c r="AS553" s="7" t="str">
        <f>UPPER(IF($AI553="","",IF(COUNTIF($AS$34:$AS552,$AI553)&lt;1,$AI553,"")))</f>
        <v/>
      </c>
      <c r="AT553" s="144" t="str">
        <f t="shared" si="78"/>
        <v/>
      </c>
      <c r="AU553" s="142" t="str">
        <f t="shared" si="80"/>
        <v/>
      </c>
      <c r="AV553" s="274"/>
      <c r="AW553" s="251"/>
      <c r="AX553" s="252"/>
      <c r="AY553" s="253" t="str">
        <f t="shared" si="73"/>
        <v/>
      </c>
      <c r="AZ553" s="253"/>
    </row>
    <row r="554" spans="1:52" s="140" customFormat="1" ht="14">
      <c r="A554" s="144" t="str">
        <f t="shared" si="74"/>
        <v/>
      </c>
      <c r="B554" s="249" t="str">
        <f t="shared" si="75"/>
        <v/>
      </c>
      <c r="C554" s="250"/>
      <c r="D554" s="144">
        <v>520</v>
      </c>
      <c r="E554" s="144" t="str">
        <f t="shared" si="76"/>
        <v/>
      </c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32"/>
      <c r="AJ554" s="17"/>
      <c r="AK554" s="32"/>
      <c r="AL554" s="5"/>
      <c r="AM554" s="5"/>
      <c r="AN554" s="5"/>
      <c r="AO554" s="5"/>
      <c r="AP554" s="5"/>
      <c r="AQ554" s="296" t="str">
        <f t="shared" si="79"/>
        <v/>
      </c>
      <c r="AR554" s="142" t="str">
        <f t="shared" si="77"/>
        <v/>
      </c>
      <c r="AS554" s="7" t="str">
        <f>UPPER(IF($AI554="","",IF(COUNTIF($AS$34:$AS553,$AI554)&lt;1,$AI554,"")))</f>
        <v/>
      </c>
      <c r="AT554" s="144" t="str">
        <f t="shared" si="78"/>
        <v/>
      </c>
      <c r="AU554" s="142" t="str">
        <f t="shared" si="80"/>
        <v/>
      </c>
      <c r="AV554" s="274"/>
      <c r="AW554" s="251"/>
      <c r="AX554" s="252"/>
      <c r="AY554" s="253" t="str">
        <f t="shared" si="73"/>
        <v/>
      </c>
      <c r="AZ554" s="253"/>
    </row>
    <row r="555" spans="1:52" s="140" customFormat="1" ht="14">
      <c r="A555" s="144" t="str">
        <f t="shared" si="74"/>
        <v/>
      </c>
      <c r="B555" s="249" t="str">
        <f t="shared" si="75"/>
        <v/>
      </c>
      <c r="C555" s="250"/>
      <c r="D555" s="144">
        <v>521</v>
      </c>
      <c r="E555" s="144" t="str">
        <f t="shared" si="76"/>
        <v/>
      </c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32"/>
      <c r="AJ555" s="17"/>
      <c r="AK555" s="32"/>
      <c r="AL555" s="5"/>
      <c r="AM555" s="5"/>
      <c r="AN555" s="5"/>
      <c r="AO555" s="5"/>
      <c r="AP555" s="5"/>
      <c r="AQ555" s="296" t="str">
        <f t="shared" si="79"/>
        <v/>
      </c>
      <c r="AR555" s="142" t="str">
        <f t="shared" si="77"/>
        <v/>
      </c>
      <c r="AS555" s="7" t="str">
        <f>UPPER(IF($AI555="","",IF(COUNTIF($AS$34:$AS554,$AI555)&lt;1,$AI555,"")))</f>
        <v/>
      </c>
      <c r="AT555" s="144" t="str">
        <f t="shared" si="78"/>
        <v/>
      </c>
      <c r="AU555" s="142" t="str">
        <f t="shared" si="80"/>
        <v/>
      </c>
      <c r="AV555" s="274"/>
      <c r="AW555" s="251"/>
      <c r="AX555" s="252"/>
      <c r="AY555" s="253" t="str">
        <f t="shared" si="73"/>
        <v/>
      </c>
      <c r="AZ555" s="253"/>
    </row>
    <row r="556" spans="1:52" s="140" customFormat="1" ht="14">
      <c r="A556" s="144" t="str">
        <f t="shared" si="74"/>
        <v/>
      </c>
      <c r="B556" s="249" t="str">
        <f t="shared" si="75"/>
        <v/>
      </c>
      <c r="C556" s="250"/>
      <c r="D556" s="144">
        <v>522</v>
      </c>
      <c r="E556" s="144" t="str">
        <f t="shared" si="76"/>
        <v/>
      </c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32"/>
      <c r="AJ556" s="17"/>
      <c r="AK556" s="32"/>
      <c r="AL556" s="5"/>
      <c r="AM556" s="5"/>
      <c r="AN556" s="5"/>
      <c r="AO556" s="5"/>
      <c r="AP556" s="5"/>
      <c r="AQ556" s="296" t="str">
        <f t="shared" si="79"/>
        <v/>
      </c>
      <c r="AR556" s="142" t="str">
        <f t="shared" si="77"/>
        <v/>
      </c>
      <c r="AS556" s="7" t="str">
        <f>UPPER(IF($AI556="","",IF(COUNTIF($AS$34:$AS555,$AI556)&lt;1,$AI556,"")))</f>
        <v/>
      </c>
      <c r="AT556" s="144" t="str">
        <f t="shared" si="78"/>
        <v/>
      </c>
      <c r="AU556" s="142" t="str">
        <f t="shared" si="80"/>
        <v/>
      </c>
      <c r="AV556" s="274"/>
      <c r="AW556" s="251"/>
      <c r="AX556" s="252"/>
      <c r="AY556" s="253" t="str">
        <f t="shared" si="73"/>
        <v/>
      </c>
      <c r="AZ556" s="253"/>
    </row>
    <row r="557" spans="1:52" s="140" customFormat="1" ht="14">
      <c r="A557" s="144" t="str">
        <f t="shared" si="74"/>
        <v/>
      </c>
      <c r="B557" s="249" t="str">
        <f t="shared" si="75"/>
        <v/>
      </c>
      <c r="C557" s="250"/>
      <c r="D557" s="144">
        <v>523</v>
      </c>
      <c r="E557" s="144" t="str">
        <f t="shared" si="76"/>
        <v/>
      </c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32"/>
      <c r="AJ557" s="17"/>
      <c r="AK557" s="32"/>
      <c r="AL557" s="5"/>
      <c r="AM557" s="5"/>
      <c r="AN557" s="5"/>
      <c r="AO557" s="5"/>
      <c r="AP557" s="5"/>
      <c r="AQ557" s="296" t="str">
        <f t="shared" si="79"/>
        <v/>
      </c>
      <c r="AR557" s="142" t="str">
        <f t="shared" si="77"/>
        <v/>
      </c>
      <c r="AS557" s="7" t="str">
        <f>UPPER(IF($AI557="","",IF(COUNTIF($AS$34:$AS556,$AI557)&lt;1,$AI557,"")))</f>
        <v/>
      </c>
      <c r="AT557" s="144" t="str">
        <f t="shared" si="78"/>
        <v/>
      </c>
      <c r="AU557" s="142" t="str">
        <f t="shared" si="80"/>
        <v/>
      </c>
      <c r="AV557" s="274"/>
      <c r="AW557" s="251"/>
      <c r="AX557" s="252"/>
      <c r="AY557" s="253" t="str">
        <f t="shared" si="73"/>
        <v/>
      </c>
      <c r="AZ557" s="253"/>
    </row>
    <row r="558" spans="1:52" s="140" customFormat="1" ht="14">
      <c r="A558" s="144" t="str">
        <f t="shared" si="74"/>
        <v/>
      </c>
      <c r="B558" s="249" t="str">
        <f t="shared" si="75"/>
        <v/>
      </c>
      <c r="C558" s="250"/>
      <c r="D558" s="144">
        <v>524</v>
      </c>
      <c r="E558" s="144" t="str">
        <f t="shared" si="76"/>
        <v/>
      </c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32"/>
      <c r="AJ558" s="17"/>
      <c r="AK558" s="32"/>
      <c r="AL558" s="5"/>
      <c r="AM558" s="5"/>
      <c r="AN558" s="5"/>
      <c r="AO558" s="5"/>
      <c r="AP558" s="5"/>
      <c r="AQ558" s="296" t="str">
        <f t="shared" si="79"/>
        <v/>
      </c>
      <c r="AR558" s="142" t="str">
        <f t="shared" si="77"/>
        <v/>
      </c>
      <c r="AS558" s="7" t="str">
        <f>UPPER(IF($AI558="","",IF(COUNTIF($AS$34:$AS557,$AI558)&lt;1,$AI558,"")))</f>
        <v/>
      </c>
      <c r="AT558" s="144" t="str">
        <f t="shared" si="78"/>
        <v/>
      </c>
      <c r="AU558" s="142" t="str">
        <f t="shared" si="80"/>
        <v/>
      </c>
      <c r="AV558" s="274"/>
      <c r="AW558" s="251"/>
      <c r="AX558" s="252"/>
      <c r="AY558" s="253" t="str">
        <f t="shared" si="73"/>
        <v/>
      </c>
      <c r="AZ558" s="253"/>
    </row>
    <row r="559" spans="1:52" s="140" customFormat="1" ht="14">
      <c r="A559" s="144" t="str">
        <f t="shared" si="74"/>
        <v/>
      </c>
      <c r="B559" s="249" t="str">
        <f t="shared" si="75"/>
        <v/>
      </c>
      <c r="C559" s="250"/>
      <c r="D559" s="144">
        <v>525</v>
      </c>
      <c r="E559" s="144" t="str">
        <f t="shared" si="76"/>
        <v/>
      </c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32"/>
      <c r="AJ559" s="17"/>
      <c r="AK559" s="32"/>
      <c r="AL559" s="5"/>
      <c r="AM559" s="5"/>
      <c r="AN559" s="5"/>
      <c r="AO559" s="5"/>
      <c r="AP559" s="5"/>
      <c r="AQ559" s="296" t="str">
        <f t="shared" si="79"/>
        <v/>
      </c>
      <c r="AR559" s="142" t="str">
        <f t="shared" si="77"/>
        <v/>
      </c>
      <c r="AS559" s="7" t="str">
        <f>UPPER(IF($AI559="","",IF(COUNTIF($AS$34:$AS558,$AI559)&lt;1,$AI559,"")))</f>
        <v/>
      </c>
      <c r="AT559" s="144" t="str">
        <f t="shared" si="78"/>
        <v/>
      </c>
      <c r="AU559" s="142" t="str">
        <f t="shared" si="80"/>
        <v/>
      </c>
      <c r="AV559" s="274"/>
      <c r="AW559" s="251"/>
      <c r="AX559" s="252"/>
      <c r="AY559" s="253" t="str">
        <f t="shared" si="73"/>
        <v/>
      </c>
      <c r="AZ559" s="253"/>
    </row>
    <row r="560" spans="1:52" s="140" customFormat="1" ht="14">
      <c r="A560" s="144" t="str">
        <f t="shared" si="74"/>
        <v/>
      </c>
      <c r="B560" s="249" t="str">
        <f t="shared" si="75"/>
        <v/>
      </c>
      <c r="C560" s="250"/>
      <c r="D560" s="144">
        <v>526</v>
      </c>
      <c r="E560" s="144" t="str">
        <f t="shared" si="76"/>
        <v/>
      </c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32"/>
      <c r="AJ560" s="17"/>
      <c r="AK560" s="32"/>
      <c r="AL560" s="5"/>
      <c r="AM560" s="5"/>
      <c r="AN560" s="5"/>
      <c r="AO560" s="5"/>
      <c r="AP560" s="5"/>
      <c r="AQ560" s="296" t="str">
        <f t="shared" si="79"/>
        <v/>
      </c>
      <c r="AR560" s="142" t="str">
        <f t="shared" si="77"/>
        <v/>
      </c>
      <c r="AS560" s="7" t="str">
        <f>UPPER(IF($AI560="","",IF(COUNTIF($AS$34:$AS559,$AI560)&lt;1,$AI560,"")))</f>
        <v/>
      </c>
      <c r="AT560" s="144" t="str">
        <f t="shared" si="78"/>
        <v/>
      </c>
      <c r="AU560" s="142" t="str">
        <f t="shared" si="80"/>
        <v/>
      </c>
      <c r="AV560" s="274"/>
      <c r="AW560" s="251"/>
      <c r="AX560" s="252"/>
      <c r="AY560" s="253" t="str">
        <f t="shared" si="73"/>
        <v/>
      </c>
      <c r="AZ560" s="253"/>
    </row>
    <row r="561" spans="1:52" s="140" customFormat="1" ht="14">
      <c r="A561" s="144" t="str">
        <f t="shared" si="74"/>
        <v/>
      </c>
      <c r="B561" s="249" t="str">
        <f t="shared" si="75"/>
        <v/>
      </c>
      <c r="C561" s="250"/>
      <c r="D561" s="144">
        <v>527</v>
      </c>
      <c r="E561" s="144" t="str">
        <f t="shared" si="76"/>
        <v/>
      </c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32"/>
      <c r="AJ561" s="17"/>
      <c r="AK561" s="32"/>
      <c r="AL561" s="5"/>
      <c r="AM561" s="5"/>
      <c r="AN561" s="5"/>
      <c r="AO561" s="5"/>
      <c r="AP561" s="5"/>
      <c r="AQ561" s="296" t="str">
        <f t="shared" si="79"/>
        <v/>
      </c>
      <c r="AR561" s="142" t="str">
        <f t="shared" si="77"/>
        <v/>
      </c>
      <c r="AS561" s="7" t="str">
        <f>UPPER(IF($AI561="","",IF(COUNTIF($AS$34:$AS560,$AI561)&lt;1,$AI561,"")))</f>
        <v/>
      </c>
      <c r="AT561" s="144" t="str">
        <f t="shared" si="78"/>
        <v/>
      </c>
      <c r="AU561" s="142" t="str">
        <f t="shared" si="80"/>
        <v/>
      </c>
      <c r="AV561" s="274"/>
      <c r="AW561" s="251"/>
      <c r="AX561" s="252"/>
      <c r="AY561" s="253" t="str">
        <f t="shared" si="73"/>
        <v/>
      </c>
      <c r="AZ561" s="253"/>
    </row>
    <row r="562" spans="1:52" s="140" customFormat="1" ht="14">
      <c r="A562" s="144" t="str">
        <f t="shared" si="74"/>
        <v/>
      </c>
      <c r="B562" s="249" t="str">
        <f t="shared" si="75"/>
        <v/>
      </c>
      <c r="C562" s="250"/>
      <c r="D562" s="144">
        <v>528</v>
      </c>
      <c r="E562" s="144" t="str">
        <f t="shared" si="76"/>
        <v/>
      </c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32"/>
      <c r="AJ562" s="17"/>
      <c r="AK562" s="32"/>
      <c r="AL562" s="5"/>
      <c r="AM562" s="5"/>
      <c r="AN562" s="5"/>
      <c r="AO562" s="5"/>
      <c r="AP562" s="5"/>
      <c r="AQ562" s="296" t="str">
        <f t="shared" si="79"/>
        <v/>
      </c>
      <c r="AR562" s="142" t="str">
        <f t="shared" si="77"/>
        <v/>
      </c>
      <c r="AS562" s="7" t="str">
        <f>UPPER(IF($AI562="","",IF(COUNTIF($AS$34:$AS561,$AI562)&lt;1,$AI562,"")))</f>
        <v/>
      </c>
      <c r="AT562" s="144" t="str">
        <f t="shared" si="78"/>
        <v/>
      </c>
      <c r="AU562" s="142" t="str">
        <f t="shared" si="80"/>
        <v/>
      </c>
      <c r="AV562" s="274"/>
      <c r="AW562" s="251"/>
      <c r="AX562" s="252"/>
      <c r="AY562" s="253" t="str">
        <f t="shared" si="73"/>
        <v/>
      </c>
      <c r="AZ562" s="253"/>
    </row>
    <row r="563" spans="1:52" s="140" customFormat="1" ht="14">
      <c r="A563" s="144" t="str">
        <f t="shared" si="74"/>
        <v/>
      </c>
      <c r="B563" s="249" t="str">
        <f t="shared" si="75"/>
        <v/>
      </c>
      <c r="C563" s="250"/>
      <c r="D563" s="144">
        <v>529</v>
      </c>
      <c r="E563" s="144" t="str">
        <f t="shared" si="76"/>
        <v/>
      </c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32"/>
      <c r="AJ563" s="17"/>
      <c r="AK563" s="32"/>
      <c r="AL563" s="5"/>
      <c r="AM563" s="5"/>
      <c r="AN563" s="5"/>
      <c r="AO563" s="5"/>
      <c r="AP563" s="5"/>
      <c r="AQ563" s="296" t="str">
        <f t="shared" si="79"/>
        <v/>
      </c>
      <c r="AR563" s="142" t="str">
        <f t="shared" si="77"/>
        <v/>
      </c>
      <c r="AS563" s="7" t="str">
        <f>UPPER(IF($AI563="","",IF(COUNTIF($AS$34:$AS562,$AI563)&lt;1,$AI563,"")))</f>
        <v/>
      </c>
      <c r="AT563" s="144" t="str">
        <f t="shared" si="78"/>
        <v/>
      </c>
      <c r="AU563" s="142" t="str">
        <f t="shared" si="80"/>
        <v/>
      </c>
      <c r="AV563" s="274"/>
      <c r="AW563" s="251"/>
      <c r="AX563" s="252"/>
      <c r="AY563" s="253" t="str">
        <f t="shared" si="73"/>
        <v/>
      </c>
      <c r="AZ563" s="253"/>
    </row>
    <row r="564" spans="1:52" s="140" customFormat="1" ht="14">
      <c r="A564" s="144" t="str">
        <f t="shared" si="74"/>
        <v/>
      </c>
      <c r="B564" s="249" t="str">
        <f t="shared" si="75"/>
        <v/>
      </c>
      <c r="C564" s="250"/>
      <c r="D564" s="144">
        <v>530</v>
      </c>
      <c r="E564" s="144" t="str">
        <f t="shared" si="76"/>
        <v/>
      </c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32"/>
      <c r="AJ564" s="17"/>
      <c r="AK564" s="32"/>
      <c r="AL564" s="5"/>
      <c r="AM564" s="5"/>
      <c r="AN564" s="5"/>
      <c r="AO564" s="5"/>
      <c r="AP564" s="5"/>
      <c r="AQ564" s="296" t="str">
        <f t="shared" si="79"/>
        <v/>
      </c>
      <c r="AR564" s="142" t="str">
        <f t="shared" si="77"/>
        <v/>
      </c>
      <c r="AS564" s="7" t="str">
        <f>UPPER(IF($AI564="","",IF(COUNTIF($AS$34:$AS563,$AI564)&lt;1,$AI564,"")))</f>
        <v/>
      </c>
      <c r="AT564" s="144" t="str">
        <f t="shared" si="78"/>
        <v/>
      </c>
      <c r="AU564" s="142" t="str">
        <f t="shared" si="80"/>
        <v/>
      </c>
      <c r="AV564" s="274"/>
      <c r="AW564" s="251"/>
      <c r="AX564" s="252"/>
      <c r="AY564" s="253" t="str">
        <f t="shared" si="73"/>
        <v/>
      </c>
      <c r="AZ564" s="253"/>
    </row>
    <row r="565" spans="1:52" s="140" customFormat="1" ht="14">
      <c r="A565" s="144" t="str">
        <f t="shared" si="74"/>
        <v/>
      </c>
      <c r="B565" s="249" t="str">
        <f t="shared" si="75"/>
        <v/>
      </c>
      <c r="C565" s="250"/>
      <c r="D565" s="144">
        <v>531</v>
      </c>
      <c r="E565" s="144" t="str">
        <f t="shared" si="76"/>
        <v/>
      </c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32"/>
      <c r="AJ565" s="17"/>
      <c r="AK565" s="32"/>
      <c r="AL565" s="5"/>
      <c r="AM565" s="5"/>
      <c r="AN565" s="5"/>
      <c r="AO565" s="5"/>
      <c r="AP565" s="5"/>
      <c r="AQ565" s="296" t="str">
        <f t="shared" si="79"/>
        <v/>
      </c>
      <c r="AR565" s="142" t="str">
        <f t="shared" si="77"/>
        <v/>
      </c>
      <c r="AS565" s="7" t="str">
        <f>UPPER(IF($AI565="","",IF(COUNTIF($AS$34:$AS564,$AI565)&lt;1,$AI565,"")))</f>
        <v/>
      </c>
      <c r="AT565" s="144" t="str">
        <f t="shared" si="78"/>
        <v/>
      </c>
      <c r="AU565" s="142" t="str">
        <f t="shared" si="80"/>
        <v/>
      </c>
      <c r="AV565" s="274"/>
      <c r="AW565" s="251"/>
      <c r="AX565" s="252"/>
      <c r="AY565" s="253" t="str">
        <f t="shared" si="73"/>
        <v/>
      </c>
      <c r="AZ565" s="253"/>
    </row>
    <row r="566" spans="1:52" s="140" customFormat="1" ht="14">
      <c r="A566" s="144" t="str">
        <f t="shared" si="74"/>
        <v/>
      </c>
      <c r="B566" s="249" t="str">
        <f t="shared" si="75"/>
        <v/>
      </c>
      <c r="C566" s="250"/>
      <c r="D566" s="144">
        <v>532</v>
      </c>
      <c r="E566" s="144" t="str">
        <f t="shared" si="76"/>
        <v/>
      </c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32"/>
      <c r="AJ566" s="17"/>
      <c r="AK566" s="32"/>
      <c r="AL566" s="5"/>
      <c r="AM566" s="5"/>
      <c r="AN566" s="5"/>
      <c r="AO566" s="5"/>
      <c r="AP566" s="5"/>
      <c r="AQ566" s="296" t="str">
        <f t="shared" si="79"/>
        <v/>
      </c>
      <c r="AR566" s="142" t="str">
        <f t="shared" si="77"/>
        <v/>
      </c>
      <c r="AS566" s="7" t="str">
        <f>UPPER(IF($AI566="","",IF(COUNTIF($AS$34:$AS565,$AI566)&lt;1,$AI566,"")))</f>
        <v/>
      </c>
      <c r="AT566" s="144" t="str">
        <f t="shared" si="78"/>
        <v/>
      </c>
      <c r="AU566" s="142" t="str">
        <f t="shared" si="80"/>
        <v/>
      </c>
      <c r="AV566" s="274"/>
      <c r="AW566" s="251"/>
      <c r="AX566" s="252"/>
      <c r="AY566" s="253" t="str">
        <f t="shared" si="73"/>
        <v/>
      </c>
      <c r="AZ566" s="253"/>
    </row>
    <row r="567" spans="1:52" s="140" customFormat="1" ht="14">
      <c r="A567" s="144" t="str">
        <f t="shared" si="74"/>
        <v/>
      </c>
      <c r="B567" s="249" t="str">
        <f t="shared" si="75"/>
        <v/>
      </c>
      <c r="C567" s="250"/>
      <c r="D567" s="144">
        <v>533</v>
      </c>
      <c r="E567" s="144" t="str">
        <f t="shared" si="76"/>
        <v/>
      </c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32"/>
      <c r="AJ567" s="17"/>
      <c r="AK567" s="32"/>
      <c r="AL567" s="5"/>
      <c r="AM567" s="5"/>
      <c r="AN567" s="5"/>
      <c r="AO567" s="5"/>
      <c r="AP567" s="5"/>
      <c r="AQ567" s="296" t="str">
        <f t="shared" si="79"/>
        <v/>
      </c>
      <c r="AR567" s="142" t="str">
        <f t="shared" si="77"/>
        <v/>
      </c>
      <c r="AS567" s="7" t="str">
        <f>UPPER(IF($AI567="","",IF(COUNTIF($AS$34:$AS566,$AI567)&lt;1,$AI567,"")))</f>
        <v/>
      </c>
      <c r="AT567" s="144" t="str">
        <f t="shared" si="78"/>
        <v/>
      </c>
      <c r="AU567" s="142" t="str">
        <f t="shared" si="80"/>
        <v/>
      </c>
      <c r="AV567" s="274"/>
      <c r="AW567" s="251"/>
      <c r="AX567" s="252"/>
      <c r="AY567" s="253" t="str">
        <f t="shared" si="73"/>
        <v/>
      </c>
      <c r="AZ567" s="253"/>
    </row>
    <row r="568" spans="1:52" s="140" customFormat="1" ht="14">
      <c r="A568" s="144" t="str">
        <f t="shared" si="74"/>
        <v/>
      </c>
      <c r="B568" s="249" t="str">
        <f t="shared" si="75"/>
        <v/>
      </c>
      <c r="C568" s="250"/>
      <c r="D568" s="144">
        <v>534</v>
      </c>
      <c r="E568" s="144" t="str">
        <f t="shared" si="76"/>
        <v/>
      </c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32"/>
      <c r="AJ568" s="17"/>
      <c r="AK568" s="32"/>
      <c r="AL568" s="5"/>
      <c r="AM568" s="5"/>
      <c r="AN568" s="5"/>
      <c r="AO568" s="5"/>
      <c r="AP568" s="5"/>
      <c r="AQ568" s="296" t="str">
        <f t="shared" si="79"/>
        <v/>
      </c>
      <c r="AR568" s="142" t="str">
        <f t="shared" si="77"/>
        <v/>
      </c>
      <c r="AS568" s="7" t="str">
        <f>UPPER(IF($AI568="","",IF(COUNTIF($AS$34:$AS567,$AI568)&lt;1,$AI568,"")))</f>
        <v/>
      </c>
      <c r="AT568" s="144" t="str">
        <f t="shared" si="78"/>
        <v/>
      </c>
      <c r="AU568" s="142" t="str">
        <f t="shared" si="80"/>
        <v/>
      </c>
      <c r="AV568" s="274"/>
      <c r="AW568" s="251"/>
      <c r="AX568" s="252"/>
      <c r="AY568" s="253" t="str">
        <f t="shared" si="73"/>
        <v/>
      </c>
      <c r="AZ568" s="253"/>
    </row>
    <row r="569" spans="1:52" s="140" customFormat="1" ht="14">
      <c r="A569" s="144" t="str">
        <f t="shared" si="74"/>
        <v/>
      </c>
      <c r="B569" s="249" t="str">
        <f t="shared" si="75"/>
        <v/>
      </c>
      <c r="C569" s="250"/>
      <c r="D569" s="144">
        <v>535</v>
      </c>
      <c r="E569" s="144" t="str">
        <f t="shared" si="76"/>
        <v/>
      </c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32"/>
      <c r="AJ569" s="17"/>
      <c r="AK569" s="32"/>
      <c r="AL569" s="5"/>
      <c r="AM569" s="5"/>
      <c r="AN569" s="5"/>
      <c r="AO569" s="5"/>
      <c r="AP569" s="5"/>
      <c r="AQ569" s="296" t="str">
        <f t="shared" si="79"/>
        <v/>
      </c>
      <c r="AR569" s="142" t="str">
        <f t="shared" si="77"/>
        <v/>
      </c>
      <c r="AS569" s="7" t="str">
        <f>UPPER(IF($AI569="","",IF(COUNTIF($AS$34:$AS568,$AI569)&lt;1,$AI569,"")))</f>
        <v/>
      </c>
      <c r="AT569" s="144" t="str">
        <f t="shared" si="78"/>
        <v/>
      </c>
      <c r="AU569" s="142" t="str">
        <f t="shared" si="80"/>
        <v/>
      </c>
      <c r="AV569" s="274"/>
      <c r="AW569" s="251"/>
      <c r="AX569" s="252"/>
      <c r="AY569" s="253" t="str">
        <f t="shared" si="73"/>
        <v/>
      </c>
      <c r="AZ569" s="253"/>
    </row>
    <row r="570" spans="1:52" s="140" customFormat="1" ht="14">
      <c r="A570" s="144" t="str">
        <f t="shared" si="74"/>
        <v/>
      </c>
      <c r="B570" s="249" t="str">
        <f t="shared" si="75"/>
        <v/>
      </c>
      <c r="C570" s="250"/>
      <c r="D570" s="144">
        <v>536</v>
      </c>
      <c r="E570" s="144" t="str">
        <f t="shared" si="76"/>
        <v/>
      </c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32"/>
      <c r="AJ570" s="17"/>
      <c r="AK570" s="32"/>
      <c r="AL570" s="5"/>
      <c r="AM570" s="5"/>
      <c r="AN570" s="5"/>
      <c r="AO570" s="5"/>
      <c r="AP570" s="5"/>
      <c r="AQ570" s="296" t="str">
        <f t="shared" si="79"/>
        <v/>
      </c>
      <c r="AR570" s="142" t="str">
        <f t="shared" si="77"/>
        <v/>
      </c>
      <c r="AS570" s="7" t="str">
        <f>UPPER(IF($AI570="","",IF(COUNTIF($AS$34:$AS569,$AI570)&lt;1,$AI570,"")))</f>
        <v/>
      </c>
      <c r="AT570" s="144" t="str">
        <f t="shared" si="78"/>
        <v/>
      </c>
      <c r="AU570" s="142" t="str">
        <f t="shared" si="80"/>
        <v/>
      </c>
      <c r="AV570" s="274"/>
      <c r="AW570" s="251"/>
      <c r="AX570" s="252"/>
      <c r="AY570" s="253" t="str">
        <f t="shared" si="73"/>
        <v/>
      </c>
      <c r="AZ570" s="253"/>
    </row>
    <row r="571" spans="1:52" s="140" customFormat="1" ht="14">
      <c r="A571" s="144" t="str">
        <f t="shared" si="74"/>
        <v/>
      </c>
      <c r="B571" s="249" t="str">
        <f t="shared" si="75"/>
        <v/>
      </c>
      <c r="C571" s="250"/>
      <c r="D571" s="144">
        <v>537</v>
      </c>
      <c r="E571" s="144" t="str">
        <f t="shared" si="76"/>
        <v/>
      </c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32"/>
      <c r="AJ571" s="17"/>
      <c r="AK571" s="32"/>
      <c r="AL571" s="5"/>
      <c r="AM571" s="5"/>
      <c r="AN571" s="5"/>
      <c r="AO571" s="5"/>
      <c r="AP571" s="5"/>
      <c r="AQ571" s="296" t="str">
        <f t="shared" si="79"/>
        <v/>
      </c>
      <c r="AR571" s="142" t="str">
        <f t="shared" si="77"/>
        <v/>
      </c>
      <c r="AS571" s="7" t="str">
        <f>UPPER(IF($AI571="","",IF(COUNTIF($AS$34:$AS570,$AI571)&lt;1,$AI571,"")))</f>
        <v/>
      </c>
      <c r="AT571" s="144" t="str">
        <f t="shared" si="78"/>
        <v/>
      </c>
      <c r="AU571" s="142" t="str">
        <f t="shared" si="80"/>
        <v/>
      </c>
      <c r="AV571" s="274"/>
      <c r="AW571" s="251"/>
      <c r="AX571" s="252"/>
      <c r="AY571" s="253" t="str">
        <f t="shared" si="73"/>
        <v/>
      </c>
      <c r="AZ571" s="253"/>
    </row>
    <row r="572" spans="1:52" s="140" customFormat="1" ht="14">
      <c r="A572" s="144" t="str">
        <f t="shared" si="74"/>
        <v/>
      </c>
      <c r="B572" s="249" t="str">
        <f t="shared" si="75"/>
        <v/>
      </c>
      <c r="C572" s="250"/>
      <c r="D572" s="144">
        <v>538</v>
      </c>
      <c r="E572" s="144" t="str">
        <f t="shared" si="76"/>
        <v/>
      </c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32"/>
      <c r="AJ572" s="17"/>
      <c r="AK572" s="32"/>
      <c r="AL572" s="5"/>
      <c r="AM572" s="5"/>
      <c r="AN572" s="5"/>
      <c r="AO572" s="5"/>
      <c r="AP572" s="5"/>
      <c r="AQ572" s="296" t="str">
        <f t="shared" si="79"/>
        <v/>
      </c>
      <c r="AR572" s="142" t="str">
        <f t="shared" si="77"/>
        <v/>
      </c>
      <c r="AS572" s="7" t="str">
        <f>UPPER(IF($AI572="","",IF(COUNTIF($AS$34:$AS571,$AI572)&lt;1,$AI572,"")))</f>
        <v/>
      </c>
      <c r="AT572" s="144" t="str">
        <f t="shared" si="78"/>
        <v/>
      </c>
      <c r="AU572" s="142" t="str">
        <f t="shared" si="80"/>
        <v/>
      </c>
      <c r="AV572" s="274"/>
      <c r="AW572" s="251"/>
      <c r="AX572" s="252"/>
      <c r="AY572" s="253" t="str">
        <f t="shared" si="73"/>
        <v/>
      </c>
      <c r="AZ572" s="253"/>
    </row>
    <row r="573" spans="1:52" s="140" customFormat="1" ht="14">
      <c r="A573" s="144" t="str">
        <f t="shared" si="74"/>
        <v/>
      </c>
      <c r="B573" s="249" t="str">
        <f t="shared" si="75"/>
        <v/>
      </c>
      <c r="C573" s="250"/>
      <c r="D573" s="144">
        <v>539</v>
      </c>
      <c r="E573" s="144" t="str">
        <f t="shared" si="76"/>
        <v/>
      </c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32"/>
      <c r="AJ573" s="17"/>
      <c r="AK573" s="32"/>
      <c r="AL573" s="5"/>
      <c r="AM573" s="5"/>
      <c r="AN573" s="5"/>
      <c r="AO573" s="5"/>
      <c r="AP573" s="5"/>
      <c r="AQ573" s="296" t="str">
        <f t="shared" si="79"/>
        <v/>
      </c>
      <c r="AR573" s="142" t="str">
        <f t="shared" si="77"/>
        <v/>
      </c>
      <c r="AS573" s="7" t="str">
        <f>UPPER(IF($AI573="","",IF(COUNTIF($AS$34:$AS572,$AI573)&lt;1,$AI573,"")))</f>
        <v/>
      </c>
      <c r="AT573" s="144" t="str">
        <f t="shared" si="78"/>
        <v/>
      </c>
      <c r="AU573" s="142" t="str">
        <f t="shared" si="80"/>
        <v/>
      </c>
      <c r="AV573" s="274"/>
      <c r="AW573" s="251"/>
      <c r="AX573" s="252"/>
      <c r="AY573" s="253" t="str">
        <f t="shared" si="73"/>
        <v/>
      </c>
      <c r="AZ573" s="253"/>
    </row>
    <row r="574" spans="1:52" s="140" customFormat="1" ht="14">
      <c r="A574" s="144" t="str">
        <f t="shared" si="74"/>
        <v/>
      </c>
      <c r="B574" s="249" t="str">
        <f t="shared" si="75"/>
        <v/>
      </c>
      <c r="C574" s="250"/>
      <c r="D574" s="144">
        <v>540</v>
      </c>
      <c r="E574" s="144" t="str">
        <f t="shared" si="76"/>
        <v/>
      </c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32"/>
      <c r="AJ574" s="17"/>
      <c r="AK574" s="32"/>
      <c r="AL574" s="5"/>
      <c r="AM574" s="5"/>
      <c r="AN574" s="5"/>
      <c r="AO574" s="5"/>
      <c r="AP574" s="5"/>
      <c r="AQ574" s="296" t="str">
        <f t="shared" si="79"/>
        <v/>
      </c>
      <c r="AR574" s="142" t="str">
        <f t="shared" si="77"/>
        <v/>
      </c>
      <c r="AS574" s="7" t="str">
        <f>UPPER(IF($AI574="","",IF(COUNTIF($AS$34:$AS573,$AI574)&lt;1,$AI574,"")))</f>
        <v/>
      </c>
      <c r="AT574" s="144" t="str">
        <f t="shared" si="78"/>
        <v/>
      </c>
      <c r="AU574" s="142" t="str">
        <f t="shared" si="80"/>
        <v/>
      </c>
      <c r="AV574" s="274"/>
      <c r="AW574" s="251"/>
      <c r="AX574" s="252"/>
      <c r="AY574" s="253" t="str">
        <f t="shared" si="73"/>
        <v/>
      </c>
      <c r="AZ574" s="253"/>
    </row>
    <row r="575" spans="1:52" s="140" customFormat="1" ht="14">
      <c r="A575" s="144" t="str">
        <f t="shared" si="74"/>
        <v/>
      </c>
      <c r="B575" s="249" t="str">
        <f t="shared" si="75"/>
        <v/>
      </c>
      <c r="C575" s="250"/>
      <c r="D575" s="144">
        <v>541</v>
      </c>
      <c r="E575" s="144" t="str">
        <f t="shared" si="76"/>
        <v/>
      </c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32"/>
      <c r="AJ575" s="17"/>
      <c r="AK575" s="32"/>
      <c r="AL575" s="5"/>
      <c r="AM575" s="5"/>
      <c r="AN575" s="5"/>
      <c r="AO575" s="5"/>
      <c r="AP575" s="5"/>
      <c r="AQ575" s="296" t="str">
        <f t="shared" si="79"/>
        <v/>
      </c>
      <c r="AR575" s="142" t="str">
        <f t="shared" si="77"/>
        <v/>
      </c>
      <c r="AS575" s="7" t="str">
        <f>UPPER(IF($AI575="","",IF(COUNTIF($AS$34:$AS574,$AI575)&lt;1,$AI575,"")))</f>
        <v/>
      </c>
      <c r="AT575" s="144" t="str">
        <f t="shared" si="78"/>
        <v/>
      </c>
      <c r="AU575" s="142" t="str">
        <f t="shared" si="80"/>
        <v/>
      </c>
      <c r="AV575" s="274"/>
      <c r="AW575" s="251"/>
      <c r="AX575" s="252"/>
      <c r="AY575" s="253" t="str">
        <f t="shared" si="73"/>
        <v/>
      </c>
      <c r="AZ575" s="253"/>
    </row>
    <row r="576" spans="1:52" s="140" customFormat="1" ht="14">
      <c r="A576" s="144" t="str">
        <f t="shared" si="74"/>
        <v/>
      </c>
      <c r="B576" s="249" t="str">
        <f t="shared" si="75"/>
        <v/>
      </c>
      <c r="C576" s="250"/>
      <c r="D576" s="144">
        <v>542</v>
      </c>
      <c r="E576" s="144" t="str">
        <f t="shared" si="76"/>
        <v/>
      </c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32"/>
      <c r="AJ576" s="17"/>
      <c r="AK576" s="32"/>
      <c r="AL576" s="5"/>
      <c r="AM576" s="5"/>
      <c r="AN576" s="5"/>
      <c r="AO576" s="5"/>
      <c r="AP576" s="5"/>
      <c r="AQ576" s="296" t="str">
        <f t="shared" si="79"/>
        <v/>
      </c>
      <c r="AR576" s="142" t="str">
        <f t="shared" si="77"/>
        <v/>
      </c>
      <c r="AS576" s="7" t="str">
        <f>UPPER(IF($AI576="","",IF(COUNTIF($AS$34:$AS575,$AI576)&lt;1,$AI576,"")))</f>
        <v/>
      </c>
      <c r="AT576" s="144" t="str">
        <f t="shared" si="78"/>
        <v/>
      </c>
      <c r="AU576" s="142" t="str">
        <f t="shared" si="80"/>
        <v/>
      </c>
      <c r="AV576" s="274"/>
      <c r="AW576" s="251"/>
      <c r="AX576" s="252"/>
      <c r="AY576" s="253" t="str">
        <f t="shared" si="73"/>
        <v/>
      </c>
      <c r="AZ576" s="253"/>
    </row>
    <row r="577" spans="1:52" s="140" customFormat="1" ht="14">
      <c r="A577" s="144" t="str">
        <f t="shared" si="74"/>
        <v/>
      </c>
      <c r="B577" s="249" t="str">
        <f t="shared" si="75"/>
        <v/>
      </c>
      <c r="C577" s="250"/>
      <c r="D577" s="144">
        <v>543</v>
      </c>
      <c r="E577" s="144" t="str">
        <f t="shared" si="76"/>
        <v/>
      </c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32"/>
      <c r="AJ577" s="17"/>
      <c r="AK577" s="32"/>
      <c r="AL577" s="5"/>
      <c r="AM577" s="5"/>
      <c r="AN577" s="5"/>
      <c r="AO577" s="5"/>
      <c r="AP577" s="5"/>
      <c r="AQ577" s="296" t="str">
        <f t="shared" si="79"/>
        <v/>
      </c>
      <c r="AR577" s="142" t="str">
        <f t="shared" si="77"/>
        <v/>
      </c>
      <c r="AS577" s="7" t="str">
        <f>UPPER(IF($AI577="","",IF(COUNTIF($AS$34:$AS576,$AI577)&lt;1,$AI577,"")))</f>
        <v/>
      </c>
      <c r="AT577" s="144" t="str">
        <f t="shared" si="78"/>
        <v/>
      </c>
      <c r="AU577" s="142" t="str">
        <f t="shared" si="80"/>
        <v/>
      </c>
      <c r="AV577" s="274"/>
      <c r="AW577" s="251"/>
      <c r="AX577" s="252"/>
      <c r="AY577" s="253" t="str">
        <f t="shared" si="73"/>
        <v/>
      </c>
      <c r="AZ577" s="253"/>
    </row>
    <row r="578" spans="1:52" s="140" customFormat="1" ht="14">
      <c r="A578" s="144" t="str">
        <f t="shared" si="74"/>
        <v/>
      </c>
      <c r="B578" s="249" t="str">
        <f t="shared" si="75"/>
        <v/>
      </c>
      <c r="C578" s="250"/>
      <c r="D578" s="144">
        <v>544</v>
      </c>
      <c r="E578" s="144" t="str">
        <f t="shared" si="76"/>
        <v/>
      </c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32"/>
      <c r="AJ578" s="17"/>
      <c r="AK578" s="32"/>
      <c r="AL578" s="5"/>
      <c r="AM578" s="5"/>
      <c r="AN578" s="5"/>
      <c r="AO578" s="5"/>
      <c r="AP578" s="5"/>
      <c r="AQ578" s="296" t="str">
        <f t="shared" si="79"/>
        <v/>
      </c>
      <c r="AR578" s="142" t="str">
        <f t="shared" si="77"/>
        <v/>
      </c>
      <c r="AS578" s="7" t="str">
        <f>UPPER(IF($AI578="","",IF(COUNTIF($AS$34:$AS577,$AI578)&lt;1,$AI578,"")))</f>
        <v/>
      </c>
      <c r="AT578" s="144" t="str">
        <f t="shared" si="78"/>
        <v/>
      </c>
      <c r="AU578" s="142" t="str">
        <f t="shared" si="80"/>
        <v/>
      </c>
      <c r="AV578" s="274"/>
      <c r="AW578" s="251"/>
      <c r="AX578" s="252"/>
      <c r="AY578" s="253" t="str">
        <f t="shared" si="73"/>
        <v/>
      </c>
      <c r="AZ578" s="253"/>
    </row>
    <row r="579" spans="1:52" s="140" customFormat="1" ht="14">
      <c r="A579" s="144" t="str">
        <f t="shared" si="74"/>
        <v/>
      </c>
      <c r="B579" s="249" t="str">
        <f t="shared" si="75"/>
        <v/>
      </c>
      <c r="C579" s="250"/>
      <c r="D579" s="144">
        <v>545</v>
      </c>
      <c r="E579" s="144" t="str">
        <f t="shared" si="76"/>
        <v/>
      </c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32"/>
      <c r="AJ579" s="17"/>
      <c r="AK579" s="32"/>
      <c r="AL579" s="5"/>
      <c r="AM579" s="5"/>
      <c r="AN579" s="5"/>
      <c r="AO579" s="5"/>
      <c r="AP579" s="5"/>
      <c r="AQ579" s="296" t="str">
        <f t="shared" si="79"/>
        <v/>
      </c>
      <c r="AR579" s="142" t="str">
        <f t="shared" si="77"/>
        <v/>
      </c>
      <c r="AS579" s="7" t="str">
        <f>UPPER(IF($AI579="","",IF(COUNTIF($AS$34:$AS578,$AI579)&lt;1,$AI579,"")))</f>
        <v/>
      </c>
      <c r="AT579" s="144" t="str">
        <f t="shared" si="78"/>
        <v/>
      </c>
      <c r="AU579" s="142" t="str">
        <f t="shared" si="80"/>
        <v/>
      </c>
      <c r="AV579" s="274"/>
      <c r="AW579" s="251"/>
      <c r="AX579" s="252"/>
      <c r="AY579" s="253" t="str">
        <f t="shared" si="73"/>
        <v/>
      </c>
      <c r="AZ579" s="253"/>
    </row>
    <row r="580" spans="1:52" s="140" customFormat="1" ht="14">
      <c r="A580" s="144" t="str">
        <f t="shared" si="74"/>
        <v/>
      </c>
      <c r="B580" s="249" t="str">
        <f t="shared" si="75"/>
        <v/>
      </c>
      <c r="C580" s="250"/>
      <c r="D580" s="144">
        <v>546</v>
      </c>
      <c r="E580" s="144" t="str">
        <f t="shared" si="76"/>
        <v/>
      </c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32"/>
      <c r="AJ580" s="17"/>
      <c r="AK580" s="32"/>
      <c r="AL580" s="5"/>
      <c r="AM580" s="5"/>
      <c r="AN580" s="5"/>
      <c r="AO580" s="5"/>
      <c r="AP580" s="5"/>
      <c r="AQ580" s="296" t="str">
        <f t="shared" si="79"/>
        <v/>
      </c>
      <c r="AR580" s="142" t="str">
        <f t="shared" si="77"/>
        <v/>
      </c>
      <c r="AS580" s="7" t="str">
        <f>UPPER(IF($AI580="","",IF(COUNTIF($AS$34:$AS579,$AI580)&lt;1,$AI580,"")))</f>
        <v/>
      </c>
      <c r="AT580" s="144" t="str">
        <f t="shared" si="78"/>
        <v/>
      </c>
      <c r="AU580" s="142" t="str">
        <f t="shared" si="80"/>
        <v/>
      </c>
      <c r="AV580" s="274"/>
      <c r="AW580" s="251"/>
      <c r="AX580" s="252"/>
      <c r="AY580" s="253" t="str">
        <f t="shared" si="73"/>
        <v/>
      </c>
      <c r="AZ580" s="253"/>
    </row>
    <row r="581" spans="1:52" s="140" customFormat="1" ht="14">
      <c r="A581" s="144" t="str">
        <f t="shared" si="74"/>
        <v/>
      </c>
      <c r="B581" s="249" t="str">
        <f t="shared" si="75"/>
        <v/>
      </c>
      <c r="C581" s="250"/>
      <c r="D581" s="144">
        <v>547</v>
      </c>
      <c r="E581" s="144" t="str">
        <f t="shared" si="76"/>
        <v/>
      </c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32"/>
      <c r="AJ581" s="17"/>
      <c r="AK581" s="32"/>
      <c r="AL581" s="5"/>
      <c r="AM581" s="5"/>
      <c r="AN581" s="5"/>
      <c r="AO581" s="5"/>
      <c r="AP581" s="5"/>
      <c r="AQ581" s="296" t="str">
        <f t="shared" si="79"/>
        <v/>
      </c>
      <c r="AR581" s="142" t="str">
        <f t="shared" si="77"/>
        <v/>
      </c>
      <c r="AS581" s="7" t="str">
        <f>UPPER(IF($AI581="","",IF(COUNTIF($AS$34:$AS580,$AI581)&lt;1,$AI581,"")))</f>
        <v/>
      </c>
      <c r="AT581" s="144" t="str">
        <f t="shared" si="78"/>
        <v/>
      </c>
      <c r="AU581" s="142" t="str">
        <f t="shared" si="80"/>
        <v/>
      </c>
      <c r="AV581" s="274"/>
      <c r="AW581" s="251"/>
      <c r="AX581" s="252"/>
      <c r="AY581" s="253" t="str">
        <f t="shared" si="73"/>
        <v/>
      </c>
      <c r="AZ581" s="253"/>
    </row>
    <row r="582" spans="1:52" s="140" customFormat="1" ht="14">
      <c r="A582" s="144" t="str">
        <f t="shared" si="74"/>
        <v/>
      </c>
      <c r="B582" s="249" t="str">
        <f t="shared" si="75"/>
        <v/>
      </c>
      <c r="C582" s="250"/>
      <c r="D582" s="144">
        <v>548</v>
      </c>
      <c r="E582" s="144" t="str">
        <f t="shared" si="76"/>
        <v/>
      </c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32"/>
      <c r="AJ582" s="17"/>
      <c r="AK582" s="32"/>
      <c r="AL582" s="5"/>
      <c r="AM582" s="5"/>
      <c r="AN582" s="5"/>
      <c r="AO582" s="5"/>
      <c r="AP582" s="5"/>
      <c r="AQ582" s="296" t="str">
        <f t="shared" si="79"/>
        <v/>
      </c>
      <c r="AR582" s="142" t="str">
        <f t="shared" si="77"/>
        <v/>
      </c>
      <c r="AS582" s="7" t="str">
        <f>UPPER(IF($AI582="","",IF(COUNTIF($AS$34:$AS581,$AI582)&lt;1,$AI582,"")))</f>
        <v/>
      </c>
      <c r="AT582" s="144" t="str">
        <f t="shared" si="78"/>
        <v/>
      </c>
      <c r="AU582" s="142" t="str">
        <f t="shared" si="80"/>
        <v/>
      </c>
      <c r="AV582" s="274"/>
      <c r="AW582" s="251"/>
      <c r="AX582" s="252"/>
      <c r="AY582" s="253" t="str">
        <f t="shared" si="73"/>
        <v/>
      </c>
      <c r="AZ582" s="253"/>
    </row>
    <row r="583" spans="1:52" s="140" customFormat="1" ht="14">
      <c r="A583" s="144" t="str">
        <f t="shared" si="74"/>
        <v/>
      </c>
      <c r="B583" s="249" t="str">
        <f t="shared" si="75"/>
        <v/>
      </c>
      <c r="C583" s="250"/>
      <c r="D583" s="144">
        <v>549</v>
      </c>
      <c r="E583" s="144" t="str">
        <f t="shared" si="76"/>
        <v/>
      </c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32"/>
      <c r="AJ583" s="17"/>
      <c r="AK583" s="32"/>
      <c r="AL583" s="5"/>
      <c r="AM583" s="5"/>
      <c r="AN583" s="5"/>
      <c r="AO583" s="5"/>
      <c r="AP583" s="5"/>
      <c r="AQ583" s="296" t="str">
        <f t="shared" si="79"/>
        <v/>
      </c>
      <c r="AR583" s="142" t="str">
        <f t="shared" si="77"/>
        <v/>
      </c>
      <c r="AS583" s="7" t="str">
        <f>UPPER(IF($AI583="","",IF(COUNTIF($AS$34:$AS582,$AI583)&lt;1,$AI583,"")))</f>
        <v/>
      </c>
      <c r="AT583" s="144" t="str">
        <f t="shared" si="78"/>
        <v/>
      </c>
      <c r="AU583" s="142" t="str">
        <f t="shared" si="80"/>
        <v/>
      </c>
      <c r="AV583" s="274"/>
      <c r="AW583" s="251"/>
      <c r="AX583" s="252"/>
      <c r="AY583" s="253" t="str">
        <f t="shared" si="73"/>
        <v/>
      </c>
      <c r="AZ583" s="253"/>
    </row>
    <row r="584" spans="1:52" s="140" customFormat="1" ht="14">
      <c r="A584" s="144" t="str">
        <f t="shared" si="74"/>
        <v/>
      </c>
      <c r="B584" s="249" t="str">
        <f t="shared" si="75"/>
        <v/>
      </c>
      <c r="C584" s="250"/>
      <c r="D584" s="144">
        <v>550</v>
      </c>
      <c r="E584" s="144" t="str">
        <f t="shared" si="76"/>
        <v/>
      </c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32"/>
      <c r="AJ584" s="17"/>
      <c r="AK584" s="32"/>
      <c r="AL584" s="5"/>
      <c r="AM584" s="5"/>
      <c r="AN584" s="5"/>
      <c r="AO584" s="5"/>
      <c r="AP584" s="5"/>
      <c r="AQ584" s="296" t="str">
        <f t="shared" si="79"/>
        <v/>
      </c>
      <c r="AR584" s="142" t="str">
        <f t="shared" si="77"/>
        <v/>
      </c>
      <c r="AS584" s="7" t="str">
        <f>UPPER(IF($AI584="","",IF(COUNTIF($AS$34:$AS583,$AI584)&lt;1,$AI584,"")))</f>
        <v/>
      </c>
      <c r="AT584" s="144" t="str">
        <f t="shared" si="78"/>
        <v/>
      </c>
      <c r="AU584" s="142" t="str">
        <f t="shared" si="80"/>
        <v/>
      </c>
      <c r="AV584" s="274"/>
      <c r="AW584" s="251"/>
      <c r="AX584" s="252"/>
      <c r="AY584" s="253" t="str">
        <f t="shared" si="73"/>
        <v/>
      </c>
      <c r="AZ584" s="253"/>
    </row>
    <row r="585" spans="1:52" s="140" customFormat="1" ht="14">
      <c r="A585" s="144" t="str">
        <f t="shared" si="74"/>
        <v/>
      </c>
      <c r="B585" s="249" t="str">
        <f t="shared" si="75"/>
        <v/>
      </c>
      <c r="C585" s="250"/>
      <c r="D585" s="144">
        <v>551</v>
      </c>
      <c r="E585" s="144" t="str">
        <f t="shared" si="76"/>
        <v/>
      </c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32"/>
      <c r="AJ585" s="17"/>
      <c r="AK585" s="32"/>
      <c r="AL585" s="5"/>
      <c r="AM585" s="5"/>
      <c r="AN585" s="5"/>
      <c r="AO585" s="5"/>
      <c r="AP585" s="5"/>
      <c r="AQ585" s="296" t="str">
        <f t="shared" si="79"/>
        <v/>
      </c>
      <c r="AR585" s="142" t="str">
        <f t="shared" si="77"/>
        <v/>
      </c>
      <c r="AS585" s="7" t="str">
        <f>UPPER(IF($AI585="","",IF(COUNTIF($AS$34:$AS584,$AI585)&lt;1,$AI585,"")))</f>
        <v/>
      </c>
      <c r="AT585" s="144" t="str">
        <f t="shared" si="78"/>
        <v/>
      </c>
      <c r="AU585" s="142" t="str">
        <f t="shared" si="80"/>
        <v/>
      </c>
      <c r="AV585" s="274"/>
      <c r="AW585" s="251"/>
      <c r="AX585" s="252"/>
      <c r="AY585" s="253" t="str">
        <f t="shared" si="73"/>
        <v/>
      </c>
      <c r="AZ585" s="253"/>
    </row>
    <row r="586" spans="1:52" s="140" customFormat="1" ht="14">
      <c r="A586" s="144" t="str">
        <f t="shared" si="74"/>
        <v/>
      </c>
      <c r="B586" s="249" t="str">
        <f t="shared" si="75"/>
        <v/>
      </c>
      <c r="C586" s="250"/>
      <c r="D586" s="144">
        <v>552</v>
      </c>
      <c r="E586" s="144" t="str">
        <f t="shared" si="76"/>
        <v/>
      </c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32"/>
      <c r="AJ586" s="17"/>
      <c r="AK586" s="32"/>
      <c r="AL586" s="5"/>
      <c r="AM586" s="5"/>
      <c r="AN586" s="5"/>
      <c r="AO586" s="5"/>
      <c r="AP586" s="5"/>
      <c r="AQ586" s="296" t="str">
        <f t="shared" si="79"/>
        <v/>
      </c>
      <c r="AR586" s="142" t="str">
        <f t="shared" si="77"/>
        <v/>
      </c>
      <c r="AS586" s="7" t="str">
        <f>UPPER(IF($AI586="","",IF(COUNTIF($AS$34:$AS585,$AI586)&lt;1,$AI586,"")))</f>
        <v/>
      </c>
      <c r="AT586" s="144" t="str">
        <f t="shared" si="78"/>
        <v/>
      </c>
      <c r="AU586" s="142" t="str">
        <f t="shared" si="80"/>
        <v/>
      </c>
      <c r="AV586" s="274"/>
      <c r="AW586" s="251"/>
      <c r="AX586" s="252"/>
      <c r="AY586" s="253" t="str">
        <f t="shared" si="73"/>
        <v/>
      </c>
      <c r="AZ586" s="253"/>
    </row>
    <row r="587" spans="1:52" s="140" customFormat="1" ht="14">
      <c r="A587" s="144" t="str">
        <f t="shared" si="74"/>
        <v/>
      </c>
      <c r="B587" s="249" t="str">
        <f t="shared" si="75"/>
        <v/>
      </c>
      <c r="C587" s="250"/>
      <c r="D587" s="144">
        <v>553</v>
      </c>
      <c r="E587" s="144" t="str">
        <f t="shared" si="76"/>
        <v/>
      </c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32"/>
      <c r="AJ587" s="17"/>
      <c r="AK587" s="32"/>
      <c r="AL587" s="5"/>
      <c r="AM587" s="5"/>
      <c r="AN587" s="5"/>
      <c r="AO587" s="5"/>
      <c r="AP587" s="5"/>
      <c r="AQ587" s="296" t="str">
        <f t="shared" si="79"/>
        <v/>
      </c>
      <c r="AR587" s="142" t="str">
        <f t="shared" si="77"/>
        <v/>
      </c>
      <c r="AS587" s="7" t="str">
        <f>UPPER(IF($AI587="","",IF(COUNTIF($AS$34:$AS586,$AI587)&lt;1,$AI587,"")))</f>
        <v/>
      </c>
      <c r="AT587" s="144" t="str">
        <f t="shared" si="78"/>
        <v/>
      </c>
      <c r="AU587" s="142" t="str">
        <f t="shared" si="80"/>
        <v/>
      </c>
      <c r="AV587" s="274"/>
      <c r="AW587" s="251"/>
      <c r="AX587" s="252"/>
      <c r="AY587" s="253" t="str">
        <f t="shared" si="73"/>
        <v/>
      </c>
      <c r="AZ587" s="253"/>
    </row>
    <row r="588" spans="1:52" s="140" customFormat="1" ht="14">
      <c r="A588" s="144" t="str">
        <f t="shared" si="74"/>
        <v/>
      </c>
      <c r="B588" s="249" t="str">
        <f t="shared" si="75"/>
        <v/>
      </c>
      <c r="C588" s="250"/>
      <c r="D588" s="144">
        <v>554</v>
      </c>
      <c r="E588" s="144" t="str">
        <f t="shared" si="76"/>
        <v/>
      </c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32"/>
      <c r="AJ588" s="17"/>
      <c r="AK588" s="32"/>
      <c r="AL588" s="5"/>
      <c r="AM588" s="5"/>
      <c r="AN588" s="5"/>
      <c r="AO588" s="5"/>
      <c r="AP588" s="5"/>
      <c r="AQ588" s="296" t="str">
        <f t="shared" si="79"/>
        <v/>
      </c>
      <c r="AR588" s="142" t="str">
        <f t="shared" si="77"/>
        <v/>
      </c>
      <c r="AS588" s="7" t="str">
        <f>UPPER(IF($AI588="","",IF(COUNTIF($AS$34:$AS587,$AI588)&lt;1,$AI588,"")))</f>
        <v/>
      </c>
      <c r="AT588" s="144" t="str">
        <f t="shared" si="78"/>
        <v/>
      </c>
      <c r="AU588" s="142" t="str">
        <f t="shared" si="80"/>
        <v/>
      </c>
      <c r="AV588" s="274"/>
      <c r="AW588" s="251"/>
      <c r="AX588" s="252"/>
      <c r="AY588" s="253" t="str">
        <f t="shared" si="73"/>
        <v/>
      </c>
      <c r="AZ588" s="253"/>
    </row>
    <row r="589" spans="1:52" s="140" customFormat="1" ht="14">
      <c r="A589" s="144" t="str">
        <f t="shared" si="74"/>
        <v/>
      </c>
      <c r="B589" s="249" t="str">
        <f t="shared" si="75"/>
        <v/>
      </c>
      <c r="C589" s="250"/>
      <c r="D589" s="144">
        <v>555</v>
      </c>
      <c r="E589" s="144" t="str">
        <f t="shared" si="76"/>
        <v/>
      </c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32"/>
      <c r="AJ589" s="17"/>
      <c r="AK589" s="32"/>
      <c r="AL589" s="5"/>
      <c r="AM589" s="5"/>
      <c r="AN589" s="5"/>
      <c r="AO589" s="5"/>
      <c r="AP589" s="5"/>
      <c r="AQ589" s="296" t="str">
        <f t="shared" si="79"/>
        <v/>
      </c>
      <c r="AR589" s="142" t="str">
        <f t="shared" si="77"/>
        <v/>
      </c>
      <c r="AS589" s="7" t="str">
        <f>UPPER(IF($AI589="","",IF(COUNTIF($AS$34:$AS588,$AI589)&lt;1,$AI589,"")))</f>
        <v/>
      </c>
      <c r="AT589" s="144" t="str">
        <f t="shared" si="78"/>
        <v/>
      </c>
      <c r="AU589" s="142" t="str">
        <f t="shared" si="80"/>
        <v/>
      </c>
      <c r="AV589" s="274"/>
      <c r="AW589" s="251"/>
      <c r="AX589" s="252"/>
      <c r="AY589" s="253" t="str">
        <f t="shared" si="73"/>
        <v/>
      </c>
      <c r="AZ589" s="253"/>
    </row>
    <row r="590" spans="1:52" s="140" customFormat="1" ht="14">
      <c r="A590" s="144" t="str">
        <f t="shared" si="74"/>
        <v/>
      </c>
      <c r="B590" s="249" t="str">
        <f t="shared" si="75"/>
        <v/>
      </c>
      <c r="C590" s="250"/>
      <c r="D590" s="144">
        <v>556</v>
      </c>
      <c r="E590" s="144" t="str">
        <f t="shared" si="76"/>
        <v/>
      </c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32"/>
      <c r="AJ590" s="17"/>
      <c r="AK590" s="32"/>
      <c r="AL590" s="5"/>
      <c r="AM590" s="5"/>
      <c r="AN590" s="5"/>
      <c r="AO590" s="5"/>
      <c r="AP590" s="5"/>
      <c r="AQ590" s="296" t="str">
        <f t="shared" si="79"/>
        <v/>
      </c>
      <c r="AR590" s="142" t="str">
        <f t="shared" si="77"/>
        <v/>
      </c>
      <c r="AS590" s="7" t="str">
        <f>UPPER(IF($AI590="","",IF(COUNTIF($AS$34:$AS589,$AI590)&lt;1,$AI590,"")))</f>
        <v/>
      </c>
      <c r="AT590" s="144" t="str">
        <f t="shared" si="78"/>
        <v/>
      </c>
      <c r="AU590" s="142" t="str">
        <f t="shared" si="80"/>
        <v/>
      </c>
      <c r="AV590" s="274"/>
      <c r="AW590" s="251"/>
      <c r="AX590" s="252"/>
      <c r="AY590" s="253" t="str">
        <f t="shared" si="73"/>
        <v/>
      </c>
      <c r="AZ590" s="253"/>
    </row>
    <row r="591" spans="1:52" s="140" customFormat="1" ht="14">
      <c r="A591" s="144" t="str">
        <f t="shared" si="74"/>
        <v/>
      </c>
      <c r="B591" s="249" t="str">
        <f t="shared" si="75"/>
        <v/>
      </c>
      <c r="C591" s="250"/>
      <c r="D591" s="144">
        <v>557</v>
      </c>
      <c r="E591" s="144" t="str">
        <f t="shared" si="76"/>
        <v/>
      </c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32"/>
      <c r="AJ591" s="17"/>
      <c r="AK591" s="32"/>
      <c r="AL591" s="5"/>
      <c r="AM591" s="5"/>
      <c r="AN591" s="5"/>
      <c r="AO591" s="5"/>
      <c r="AP591" s="5"/>
      <c r="AQ591" s="296" t="str">
        <f t="shared" si="79"/>
        <v/>
      </c>
      <c r="AR591" s="142" t="str">
        <f t="shared" si="77"/>
        <v/>
      </c>
      <c r="AS591" s="7" t="str">
        <f>UPPER(IF($AI591="","",IF(COUNTIF($AS$34:$AS590,$AI591)&lt;1,$AI591,"")))</f>
        <v/>
      </c>
      <c r="AT591" s="144" t="str">
        <f t="shared" si="78"/>
        <v/>
      </c>
      <c r="AU591" s="142" t="str">
        <f t="shared" si="80"/>
        <v/>
      </c>
      <c r="AV591" s="274"/>
      <c r="AW591" s="251"/>
      <c r="AX591" s="252"/>
      <c r="AY591" s="253" t="str">
        <f t="shared" si="73"/>
        <v/>
      </c>
      <c r="AZ591" s="253"/>
    </row>
    <row r="592" spans="1:52" s="140" customFormat="1" ht="14">
      <c r="A592" s="144" t="str">
        <f t="shared" si="74"/>
        <v/>
      </c>
      <c r="B592" s="249" t="str">
        <f t="shared" si="75"/>
        <v/>
      </c>
      <c r="C592" s="250"/>
      <c r="D592" s="144">
        <v>558</v>
      </c>
      <c r="E592" s="144" t="str">
        <f t="shared" si="76"/>
        <v/>
      </c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32"/>
      <c r="AJ592" s="17"/>
      <c r="AK592" s="32"/>
      <c r="AL592" s="5"/>
      <c r="AM592" s="5"/>
      <c r="AN592" s="5"/>
      <c r="AO592" s="5"/>
      <c r="AP592" s="5"/>
      <c r="AQ592" s="296" t="str">
        <f t="shared" si="79"/>
        <v/>
      </c>
      <c r="AR592" s="142" t="str">
        <f t="shared" si="77"/>
        <v/>
      </c>
      <c r="AS592" s="7" t="str">
        <f>UPPER(IF($AI592="","",IF(COUNTIF($AS$34:$AS591,$AI592)&lt;1,$AI592,"")))</f>
        <v/>
      </c>
      <c r="AT592" s="144" t="str">
        <f t="shared" si="78"/>
        <v/>
      </c>
      <c r="AU592" s="142" t="str">
        <f t="shared" si="80"/>
        <v/>
      </c>
      <c r="AV592" s="274"/>
      <c r="AW592" s="251"/>
      <c r="AX592" s="252"/>
      <c r="AY592" s="253" t="str">
        <f t="shared" si="73"/>
        <v/>
      </c>
      <c r="AZ592" s="253"/>
    </row>
    <row r="593" spans="1:52" s="140" customFormat="1" ht="14">
      <c r="A593" s="144" t="str">
        <f t="shared" si="74"/>
        <v/>
      </c>
      <c r="B593" s="249" t="str">
        <f t="shared" si="75"/>
        <v/>
      </c>
      <c r="C593" s="250"/>
      <c r="D593" s="144">
        <v>559</v>
      </c>
      <c r="E593" s="144" t="str">
        <f t="shared" si="76"/>
        <v/>
      </c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32"/>
      <c r="AJ593" s="17"/>
      <c r="AK593" s="32"/>
      <c r="AL593" s="5"/>
      <c r="AM593" s="5"/>
      <c r="AN593" s="5"/>
      <c r="AO593" s="5"/>
      <c r="AP593" s="5"/>
      <c r="AQ593" s="296" t="str">
        <f t="shared" si="79"/>
        <v/>
      </c>
      <c r="AR593" s="142" t="str">
        <f t="shared" si="77"/>
        <v/>
      </c>
      <c r="AS593" s="7" t="str">
        <f>UPPER(IF($AI593="","",IF(COUNTIF($AS$34:$AS592,$AI593)&lt;1,$AI593,"")))</f>
        <v/>
      </c>
      <c r="AT593" s="144" t="str">
        <f t="shared" si="78"/>
        <v/>
      </c>
      <c r="AU593" s="142" t="str">
        <f t="shared" si="80"/>
        <v/>
      </c>
      <c r="AV593" s="274"/>
      <c r="AW593" s="251"/>
      <c r="AX593" s="252"/>
      <c r="AY593" s="253" t="str">
        <f t="shared" si="73"/>
        <v/>
      </c>
      <c r="AZ593" s="253"/>
    </row>
    <row r="594" spans="1:52" s="140" customFormat="1" ht="14">
      <c r="A594" s="144" t="str">
        <f t="shared" si="74"/>
        <v/>
      </c>
      <c r="B594" s="249" t="str">
        <f t="shared" si="75"/>
        <v/>
      </c>
      <c r="C594" s="250"/>
      <c r="D594" s="144">
        <v>560</v>
      </c>
      <c r="E594" s="144" t="str">
        <f t="shared" si="76"/>
        <v/>
      </c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32"/>
      <c r="AJ594" s="17"/>
      <c r="AK594" s="32"/>
      <c r="AL594" s="5"/>
      <c r="AM594" s="5"/>
      <c r="AN594" s="5"/>
      <c r="AO594" s="5"/>
      <c r="AP594" s="5"/>
      <c r="AQ594" s="296" t="str">
        <f t="shared" si="79"/>
        <v/>
      </c>
      <c r="AR594" s="142" t="str">
        <f t="shared" si="77"/>
        <v/>
      </c>
      <c r="AS594" s="7" t="str">
        <f>UPPER(IF($AI594="","",IF(COUNTIF($AS$34:$AS593,$AI594)&lt;1,$AI594,"")))</f>
        <v/>
      </c>
      <c r="AT594" s="144" t="str">
        <f t="shared" si="78"/>
        <v/>
      </c>
      <c r="AU594" s="142" t="str">
        <f t="shared" si="80"/>
        <v/>
      </c>
      <c r="AV594" s="274"/>
      <c r="AW594" s="251"/>
      <c r="AX594" s="252"/>
      <c r="AY594" s="253" t="str">
        <f t="shared" si="73"/>
        <v/>
      </c>
      <c r="AZ594" s="253"/>
    </row>
    <row r="595" spans="1:52" s="140" customFormat="1" ht="14">
      <c r="A595" s="144" t="str">
        <f t="shared" si="74"/>
        <v/>
      </c>
      <c r="B595" s="249" t="str">
        <f t="shared" si="75"/>
        <v/>
      </c>
      <c r="C595" s="250"/>
      <c r="D595" s="144">
        <v>561</v>
      </c>
      <c r="E595" s="144" t="str">
        <f t="shared" si="76"/>
        <v/>
      </c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32"/>
      <c r="AJ595" s="17"/>
      <c r="AK595" s="32"/>
      <c r="AL595" s="5"/>
      <c r="AM595" s="5"/>
      <c r="AN595" s="5"/>
      <c r="AO595" s="5"/>
      <c r="AP595" s="5"/>
      <c r="AQ595" s="296" t="str">
        <f t="shared" si="79"/>
        <v/>
      </c>
      <c r="AR595" s="142" t="str">
        <f t="shared" si="77"/>
        <v/>
      </c>
      <c r="AS595" s="7" t="str">
        <f>UPPER(IF($AI595="","",IF(COUNTIF($AS$34:$AS594,$AI595)&lt;1,$AI595,"")))</f>
        <v/>
      </c>
      <c r="AT595" s="144" t="str">
        <f t="shared" si="78"/>
        <v/>
      </c>
      <c r="AU595" s="142" t="str">
        <f t="shared" si="80"/>
        <v/>
      </c>
      <c r="AV595" s="274"/>
      <c r="AW595" s="251"/>
      <c r="AX595" s="252"/>
      <c r="AY595" s="253" t="str">
        <f t="shared" si="73"/>
        <v/>
      </c>
      <c r="AZ595" s="253"/>
    </row>
    <row r="596" spans="1:52" s="140" customFormat="1" ht="14">
      <c r="A596" s="144" t="str">
        <f t="shared" si="74"/>
        <v/>
      </c>
      <c r="B596" s="249" t="str">
        <f t="shared" si="75"/>
        <v/>
      </c>
      <c r="C596" s="250"/>
      <c r="D596" s="144">
        <v>562</v>
      </c>
      <c r="E596" s="144" t="str">
        <f t="shared" si="76"/>
        <v/>
      </c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32"/>
      <c r="AJ596" s="17"/>
      <c r="AK596" s="32"/>
      <c r="AL596" s="5"/>
      <c r="AM596" s="5"/>
      <c r="AN596" s="5"/>
      <c r="AO596" s="5"/>
      <c r="AP596" s="5"/>
      <c r="AQ596" s="296" t="str">
        <f t="shared" si="79"/>
        <v/>
      </c>
      <c r="AR596" s="142" t="str">
        <f t="shared" si="77"/>
        <v/>
      </c>
      <c r="AS596" s="7" t="str">
        <f>UPPER(IF($AI596="","",IF(COUNTIF($AS$34:$AS595,$AI596)&lt;1,$AI596,"")))</f>
        <v/>
      </c>
      <c r="AT596" s="144" t="str">
        <f t="shared" si="78"/>
        <v/>
      </c>
      <c r="AU596" s="142" t="str">
        <f t="shared" si="80"/>
        <v/>
      </c>
      <c r="AV596" s="274"/>
      <c r="AW596" s="251"/>
      <c r="AX596" s="252"/>
      <c r="AY596" s="253" t="str">
        <f t="shared" si="73"/>
        <v/>
      </c>
      <c r="AZ596" s="253"/>
    </row>
    <row r="597" spans="1:52" s="140" customFormat="1" ht="14">
      <c r="A597" s="144" t="str">
        <f t="shared" si="74"/>
        <v/>
      </c>
      <c r="B597" s="249" t="str">
        <f t="shared" si="75"/>
        <v/>
      </c>
      <c r="C597" s="250"/>
      <c r="D597" s="144">
        <v>563</v>
      </c>
      <c r="E597" s="144" t="str">
        <f t="shared" si="76"/>
        <v/>
      </c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32"/>
      <c r="AJ597" s="17"/>
      <c r="AK597" s="32"/>
      <c r="AL597" s="5"/>
      <c r="AM597" s="5"/>
      <c r="AN597" s="5"/>
      <c r="AO597" s="5"/>
      <c r="AP597" s="5"/>
      <c r="AQ597" s="296" t="str">
        <f t="shared" si="79"/>
        <v/>
      </c>
      <c r="AR597" s="142" t="str">
        <f t="shared" si="77"/>
        <v/>
      </c>
      <c r="AS597" s="7" t="str">
        <f>UPPER(IF($AI597="","",IF(COUNTIF($AS$34:$AS596,$AI597)&lt;1,$AI597,"")))</f>
        <v/>
      </c>
      <c r="AT597" s="144" t="str">
        <f t="shared" si="78"/>
        <v/>
      </c>
      <c r="AU597" s="142" t="str">
        <f t="shared" si="80"/>
        <v/>
      </c>
      <c r="AV597" s="274"/>
      <c r="AW597" s="251"/>
      <c r="AX597" s="252"/>
      <c r="AY597" s="253" t="str">
        <f t="shared" si="73"/>
        <v/>
      </c>
      <c r="AZ597" s="253"/>
    </row>
    <row r="598" spans="1:52" s="140" customFormat="1" ht="14">
      <c r="A598" s="144" t="str">
        <f t="shared" si="74"/>
        <v/>
      </c>
      <c r="B598" s="249" t="str">
        <f t="shared" si="75"/>
        <v/>
      </c>
      <c r="C598" s="250"/>
      <c r="D598" s="144">
        <v>564</v>
      </c>
      <c r="E598" s="144" t="str">
        <f t="shared" si="76"/>
        <v/>
      </c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32"/>
      <c r="AJ598" s="17"/>
      <c r="AK598" s="32"/>
      <c r="AL598" s="5"/>
      <c r="AM598" s="5"/>
      <c r="AN598" s="5"/>
      <c r="AO598" s="5"/>
      <c r="AP598" s="5"/>
      <c r="AQ598" s="296" t="str">
        <f t="shared" si="79"/>
        <v/>
      </c>
      <c r="AR598" s="142" t="str">
        <f t="shared" si="77"/>
        <v/>
      </c>
      <c r="AS598" s="7" t="str">
        <f>UPPER(IF($AI598="","",IF(COUNTIF($AS$34:$AS597,$AI598)&lt;1,$AI598,"")))</f>
        <v/>
      </c>
      <c r="AT598" s="144" t="str">
        <f t="shared" si="78"/>
        <v/>
      </c>
      <c r="AU598" s="142" t="str">
        <f t="shared" si="80"/>
        <v/>
      </c>
      <c r="AV598" s="274"/>
      <c r="AW598" s="251"/>
      <c r="AX598" s="252"/>
      <c r="AY598" s="253" t="str">
        <f t="shared" si="73"/>
        <v/>
      </c>
      <c r="AZ598" s="253"/>
    </row>
    <row r="599" spans="1:52" s="140" customFormat="1" ht="14">
      <c r="A599" s="144" t="str">
        <f t="shared" si="74"/>
        <v/>
      </c>
      <c r="B599" s="249" t="str">
        <f t="shared" si="75"/>
        <v/>
      </c>
      <c r="C599" s="250"/>
      <c r="D599" s="144">
        <v>565</v>
      </c>
      <c r="E599" s="144" t="str">
        <f t="shared" si="76"/>
        <v/>
      </c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32"/>
      <c r="AJ599" s="17"/>
      <c r="AK599" s="32"/>
      <c r="AL599" s="5"/>
      <c r="AM599" s="5"/>
      <c r="AN599" s="5"/>
      <c r="AO599" s="5"/>
      <c r="AP599" s="5"/>
      <c r="AQ599" s="296" t="str">
        <f t="shared" si="79"/>
        <v/>
      </c>
      <c r="AR599" s="142" t="str">
        <f t="shared" si="77"/>
        <v/>
      </c>
      <c r="AS599" s="7" t="str">
        <f>UPPER(IF($AI599="","",IF(COUNTIF($AS$34:$AS598,$AI599)&lt;1,$AI599,"")))</f>
        <v/>
      </c>
      <c r="AT599" s="144" t="str">
        <f t="shared" si="78"/>
        <v/>
      </c>
      <c r="AU599" s="142" t="str">
        <f t="shared" si="80"/>
        <v/>
      </c>
      <c r="AV599" s="274"/>
      <c r="AW599" s="251"/>
      <c r="AX599" s="252"/>
      <c r="AY599" s="253" t="str">
        <f t="shared" si="73"/>
        <v/>
      </c>
      <c r="AZ599" s="253"/>
    </row>
    <row r="600" spans="1:52" s="140" customFormat="1" ht="14">
      <c r="A600" s="144" t="str">
        <f t="shared" si="74"/>
        <v/>
      </c>
      <c r="B600" s="249" t="str">
        <f t="shared" si="75"/>
        <v/>
      </c>
      <c r="C600" s="250"/>
      <c r="D600" s="144">
        <v>566</v>
      </c>
      <c r="E600" s="144" t="str">
        <f t="shared" si="76"/>
        <v/>
      </c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32"/>
      <c r="AJ600" s="17"/>
      <c r="AK600" s="32"/>
      <c r="AL600" s="5"/>
      <c r="AM600" s="5"/>
      <c r="AN600" s="5"/>
      <c r="AO600" s="5"/>
      <c r="AP600" s="5"/>
      <c r="AQ600" s="296" t="str">
        <f t="shared" si="79"/>
        <v/>
      </c>
      <c r="AR600" s="142" t="str">
        <f t="shared" si="77"/>
        <v/>
      </c>
      <c r="AS600" s="7" t="str">
        <f>UPPER(IF($AI600="","",IF(COUNTIF($AS$34:$AS599,$AI600)&lt;1,$AI600,"")))</f>
        <v/>
      </c>
      <c r="AT600" s="144" t="str">
        <f t="shared" si="78"/>
        <v/>
      </c>
      <c r="AU600" s="142" t="str">
        <f t="shared" si="80"/>
        <v/>
      </c>
      <c r="AV600" s="274"/>
      <c r="AW600" s="251"/>
      <c r="AX600" s="252"/>
      <c r="AY600" s="253" t="str">
        <f t="shared" si="73"/>
        <v/>
      </c>
      <c r="AZ600" s="253"/>
    </row>
    <row r="601" spans="1:52" s="140" customFormat="1" ht="14">
      <c r="A601" s="144" t="str">
        <f t="shared" si="74"/>
        <v/>
      </c>
      <c r="B601" s="249" t="str">
        <f t="shared" si="75"/>
        <v/>
      </c>
      <c r="C601" s="250"/>
      <c r="D601" s="144">
        <v>567</v>
      </c>
      <c r="E601" s="144" t="str">
        <f t="shared" si="76"/>
        <v/>
      </c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32"/>
      <c r="AJ601" s="17"/>
      <c r="AK601" s="32"/>
      <c r="AL601" s="5"/>
      <c r="AM601" s="5"/>
      <c r="AN601" s="5"/>
      <c r="AO601" s="5"/>
      <c r="AP601" s="5"/>
      <c r="AQ601" s="296" t="str">
        <f t="shared" si="79"/>
        <v/>
      </c>
      <c r="AR601" s="142" t="str">
        <f t="shared" si="77"/>
        <v/>
      </c>
      <c r="AS601" s="7" t="str">
        <f>UPPER(IF($AI601="","",IF(COUNTIF($AS$34:$AS600,$AI601)&lt;1,$AI601,"")))</f>
        <v/>
      </c>
      <c r="AT601" s="144" t="str">
        <f t="shared" si="78"/>
        <v/>
      </c>
      <c r="AU601" s="142" t="str">
        <f t="shared" si="80"/>
        <v/>
      </c>
      <c r="AV601" s="274"/>
      <c r="AW601" s="251"/>
      <c r="AX601" s="252"/>
      <c r="AY601" s="253" t="str">
        <f t="shared" si="73"/>
        <v/>
      </c>
      <c r="AZ601" s="253"/>
    </row>
    <row r="602" spans="1:52" s="140" customFormat="1" ht="14">
      <c r="A602" s="144" t="str">
        <f t="shared" si="74"/>
        <v/>
      </c>
      <c r="B602" s="249" t="str">
        <f t="shared" si="75"/>
        <v/>
      </c>
      <c r="C602" s="250"/>
      <c r="D602" s="144">
        <v>568</v>
      </c>
      <c r="E602" s="144" t="str">
        <f t="shared" si="76"/>
        <v/>
      </c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32"/>
      <c r="AJ602" s="17"/>
      <c r="AK602" s="32"/>
      <c r="AL602" s="5"/>
      <c r="AM602" s="5"/>
      <c r="AN602" s="5"/>
      <c r="AO602" s="5"/>
      <c r="AP602" s="5"/>
      <c r="AQ602" s="296" t="str">
        <f t="shared" si="79"/>
        <v/>
      </c>
      <c r="AR602" s="142" t="str">
        <f t="shared" si="77"/>
        <v/>
      </c>
      <c r="AS602" s="7" t="str">
        <f>UPPER(IF($AI602="","",IF(COUNTIF($AS$34:$AS601,$AI602)&lt;1,$AI602,"")))</f>
        <v/>
      </c>
      <c r="AT602" s="144" t="str">
        <f t="shared" si="78"/>
        <v/>
      </c>
      <c r="AU602" s="142" t="str">
        <f t="shared" si="80"/>
        <v/>
      </c>
      <c r="AV602" s="274"/>
      <c r="AW602" s="251"/>
      <c r="AX602" s="252"/>
      <c r="AY602" s="253" t="str">
        <f t="shared" si="73"/>
        <v/>
      </c>
      <c r="AZ602" s="253"/>
    </row>
    <row r="603" spans="1:52" s="140" customFormat="1" ht="14">
      <c r="A603" s="144" t="str">
        <f t="shared" si="74"/>
        <v/>
      </c>
      <c r="B603" s="249" t="str">
        <f t="shared" si="75"/>
        <v/>
      </c>
      <c r="C603" s="250"/>
      <c r="D603" s="144">
        <v>569</v>
      </c>
      <c r="E603" s="144" t="str">
        <f t="shared" si="76"/>
        <v/>
      </c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32"/>
      <c r="AJ603" s="17"/>
      <c r="AK603" s="32"/>
      <c r="AL603" s="5"/>
      <c r="AM603" s="5"/>
      <c r="AN603" s="5"/>
      <c r="AO603" s="5"/>
      <c r="AP603" s="5"/>
      <c r="AQ603" s="296" t="str">
        <f t="shared" si="79"/>
        <v/>
      </c>
      <c r="AR603" s="142" t="str">
        <f t="shared" si="77"/>
        <v/>
      </c>
      <c r="AS603" s="7" t="str">
        <f>UPPER(IF($AI603="","",IF(COUNTIF($AS$34:$AS602,$AI603)&lt;1,$AI603,"")))</f>
        <v/>
      </c>
      <c r="AT603" s="144" t="str">
        <f t="shared" si="78"/>
        <v/>
      </c>
      <c r="AU603" s="142" t="str">
        <f t="shared" si="80"/>
        <v/>
      </c>
      <c r="AV603" s="274"/>
      <c r="AW603" s="251"/>
      <c r="AX603" s="252"/>
      <c r="AY603" s="253" t="str">
        <f t="shared" si="73"/>
        <v/>
      </c>
      <c r="AZ603" s="253"/>
    </row>
    <row r="604" spans="1:52" s="140" customFormat="1" ht="14">
      <c r="A604" s="144" t="str">
        <f t="shared" si="74"/>
        <v/>
      </c>
      <c r="B604" s="249" t="str">
        <f t="shared" si="75"/>
        <v/>
      </c>
      <c r="C604" s="250"/>
      <c r="D604" s="144">
        <v>570</v>
      </c>
      <c r="E604" s="144" t="str">
        <f t="shared" si="76"/>
        <v/>
      </c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32"/>
      <c r="AJ604" s="17"/>
      <c r="AK604" s="32"/>
      <c r="AL604" s="5"/>
      <c r="AM604" s="5"/>
      <c r="AN604" s="5"/>
      <c r="AO604" s="5"/>
      <c r="AP604" s="5"/>
      <c r="AQ604" s="296" t="str">
        <f t="shared" si="79"/>
        <v/>
      </c>
      <c r="AR604" s="142" t="str">
        <f t="shared" si="77"/>
        <v/>
      </c>
      <c r="AS604" s="7" t="str">
        <f>UPPER(IF($AI604="","",IF(COUNTIF($AS$34:$AS603,$AI604)&lt;1,$AI604,"")))</f>
        <v/>
      </c>
      <c r="AT604" s="144" t="str">
        <f t="shared" si="78"/>
        <v/>
      </c>
      <c r="AU604" s="142" t="str">
        <f t="shared" si="80"/>
        <v/>
      </c>
      <c r="AV604" s="274"/>
      <c r="AW604" s="251"/>
      <c r="AX604" s="252"/>
      <c r="AY604" s="253" t="str">
        <f t="shared" si="73"/>
        <v/>
      </c>
      <c r="AZ604" s="253"/>
    </row>
    <row r="605" spans="1:52" s="140" customFormat="1" ht="14">
      <c r="A605" s="144" t="str">
        <f t="shared" si="74"/>
        <v/>
      </c>
      <c r="B605" s="249" t="str">
        <f t="shared" si="75"/>
        <v/>
      </c>
      <c r="C605" s="250"/>
      <c r="D605" s="144">
        <v>571</v>
      </c>
      <c r="E605" s="144" t="str">
        <f t="shared" si="76"/>
        <v/>
      </c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32"/>
      <c r="AJ605" s="17"/>
      <c r="AK605" s="32"/>
      <c r="AL605" s="5"/>
      <c r="AM605" s="5"/>
      <c r="AN605" s="5"/>
      <c r="AO605" s="5"/>
      <c r="AP605" s="5"/>
      <c r="AQ605" s="296" t="str">
        <f t="shared" si="79"/>
        <v/>
      </c>
      <c r="AR605" s="142" t="str">
        <f t="shared" si="77"/>
        <v/>
      </c>
      <c r="AS605" s="7" t="str">
        <f>UPPER(IF($AI605="","",IF(COUNTIF($AS$34:$AS604,$AI605)&lt;1,$AI605,"")))</f>
        <v/>
      </c>
      <c r="AT605" s="144" t="str">
        <f t="shared" si="78"/>
        <v/>
      </c>
      <c r="AU605" s="142" t="str">
        <f t="shared" si="80"/>
        <v/>
      </c>
      <c r="AV605" s="274"/>
      <c r="AW605" s="251"/>
      <c r="AX605" s="252"/>
      <c r="AY605" s="253" t="str">
        <f t="shared" ref="AY605:AY668" si="81">IF(AU605="","",IF(ISTEXT(AU605),"未填寫全部正確資料",IF(AX605-AU605=0,"",AX605-AU605)))</f>
        <v/>
      </c>
      <c r="AZ605" s="253"/>
    </row>
    <row r="606" spans="1:52" s="140" customFormat="1" ht="14">
      <c r="A606" s="144" t="str">
        <f t="shared" si="74"/>
        <v/>
      </c>
      <c r="B606" s="249" t="str">
        <f t="shared" si="75"/>
        <v/>
      </c>
      <c r="C606" s="250"/>
      <c r="D606" s="144">
        <v>572</v>
      </c>
      <c r="E606" s="144" t="str">
        <f t="shared" si="76"/>
        <v/>
      </c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32"/>
      <c r="AJ606" s="17"/>
      <c r="AK606" s="32"/>
      <c r="AL606" s="5"/>
      <c r="AM606" s="5"/>
      <c r="AN606" s="5"/>
      <c r="AO606" s="5"/>
      <c r="AP606" s="5"/>
      <c r="AQ606" s="296" t="str">
        <f t="shared" si="79"/>
        <v/>
      </c>
      <c r="AR606" s="142" t="str">
        <f t="shared" si="77"/>
        <v/>
      </c>
      <c r="AS606" s="7" t="str">
        <f>UPPER(IF($AI606="","",IF(COUNTIF($AS$34:$AS605,$AI606)&lt;1,$AI606,"")))</f>
        <v/>
      </c>
      <c r="AT606" s="144" t="str">
        <f t="shared" si="78"/>
        <v/>
      </c>
      <c r="AU606" s="142" t="str">
        <f t="shared" si="80"/>
        <v/>
      </c>
      <c r="AV606" s="274"/>
      <c r="AW606" s="251"/>
      <c r="AX606" s="252"/>
      <c r="AY606" s="253" t="str">
        <f t="shared" si="81"/>
        <v/>
      </c>
      <c r="AZ606" s="253"/>
    </row>
    <row r="607" spans="1:52" s="140" customFormat="1" ht="14">
      <c r="A607" s="144" t="str">
        <f t="shared" si="74"/>
        <v/>
      </c>
      <c r="B607" s="249" t="str">
        <f t="shared" si="75"/>
        <v/>
      </c>
      <c r="C607" s="250"/>
      <c r="D607" s="144">
        <v>573</v>
      </c>
      <c r="E607" s="144" t="str">
        <f t="shared" si="76"/>
        <v/>
      </c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32"/>
      <c r="AJ607" s="17"/>
      <c r="AK607" s="32"/>
      <c r="AL607" s="5"/>
      <c r="AM607" s="5"/>
      <c r="AN607" s="5"/>
      <c r="AO607" s="5"/>
      <c r="AP607" s="5"/>
      <c r="AQ607" s="296" t="str">
        <f t="shared" si="79"/>
        <v/>
      </c>
      <c r="AR607" s="142" t="str">
        <f t="shared" si="77"/>
        <v/>
      </c>
      <c r="AS607" s="7" t="str">
        <f>UPPER(IF($AI607="","",IF(COUNTIF($AS$34:$AS606,$AI607)&lt;1,$AI607,"")))</f>
        <v/>
      </c>
      <c r="AT607" s="144" t="str">
        <f t="shared" si="78"/>
        <v/>
      </c>
      <c r="AU607" s="142" t="str">
        <f t="shared" si="80"/>
        <v/>
      </c>
      <c r="AV607" s="274"/>
      <c r="AW607" s="251"/>
      <c r="AX607" s="252"/>
      <c r="AY607" s="253" t="str">
        <f t="shared" si="81"/>
        <v/>
      </c>
      <c r="AZ607" s="253"/>
    </row>
    <row r="608" spans="1:52" s="140" customFormat="1" ht="14">
      <c r="A608" s="144" t="str">
        <f t="shared" si="74"/>
        <v/>
      </c>
      <c r="B608" s="249" t="str">
        <f t="shared" si="75"/>
        <v/>
      </c>
      <c r="C608" s="250"/>
      <c r="D608" s="144">
        <v>574</v>
      </c>
      <c r="E608" s="144" t="str">
        <f t="shared" si="76"/>
        <v/>
      </c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32"/>
      <c r="AJ608" s="17"/>
      <c r="AK608" s="32"/>
      <c r="AL608" s="5"/>
      <c r="AM608" s="5"/>
      <c r="AN608" s="5"/>
      <c r="AO608" s="5"/>
      <c r="AP608" s="5"/>
      <c r="AQ608" s="296" t="str">
        <f t="shared" si="79"/>
        <v/>
      </c>
      <c r="AR608" s="142" t="str">
        <f t="shared" si="77"/>
        <v/>
      </c>
      <c r="AS608" s="7" t="str">
        <f>UPPER(IF($AI608="","",IF(COUNTIF($AS$34:$AS607,$AI608)&lt;1,$AI608,"")))</f>
        <v/>
      </c>
      <c r="AT608" s="144" t="str">
        <f t="shared" si="78"/>
        <v/>
      </c>
      <c r="AU608" s="142" t="str">
        <f t="shared" si="80"/>
        <v/>
      </c>
      <c r="AV608" s="274"/>
      <c r="AW608" s="251"/>
      <c r="AX608" s="252"/>
      <c r="AY608" s="253" t="str">
        <f t="shared" si="81"/>
        <v/>
      </c>
      <c r="AZ608" s="253"/>
    </row>
    <row r="609" spans="1:52" s="140" customFormat="1" ht="14">
      <c r="A609" s="144" t="str">
        <f t="shared" si="74"/>
        <v/>
      </c>
      <c r="B609" s="249" t="str">
        <f t="shared" si="75"/>
        <v/>
      </c>
      <c r="C609" s="250"/>
      <c r="D609" s="144">
        <v>575</v>
      </c>
      <c r="E609" s="144" t="str">
        <f t="shared" si="76"/>
        <v/>
      </c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32"/>
      <c r="AJ609" s="17"/>
      <c r="AK609" s="32"/>
      <c r="AL609" s="5"/>
      <c r="AM609" s="5"/>
      <c r="AN609" s="5"/>
      <c r="AO609" s="5"/>
      <c r="AP609" s="5"/>
      <c r="AQ609" s="296" t="str">
        <f t="shared" si="79"/>
        <v/>
      </c>
      <c r="AR609" s="142" t="str">
        <f t="shared" si="77"/>
        <v/>
      </c>
      <c r="AS609" s="7" t="str">
        <f>UPPER(IF($AI609="","",IF(COUNTIF($AS$34:$AS608,$AI609)&lt;1,$AI609,"")))</f>
        <v/>
      </c>
      <c r="AT609" s="144" t="str">
        <f t="shared" si="78"/>
        <v/>
      </c>
      <c r="AU609" s="142" t="str">
        <f t="shared" si="80"/>
        <v/>
      </c>
      <c r="AV609" s="274"/>
      <c r="AW609" s="251"/>
      <c r="AX609" s="252"/>
      <c r="AY609" s="253" t="str">
        <f t="shared" si="81"/>
        <v/>
      </c>
      <c r="AZ609" s="253"/>
    </row>
    <row r="610" spans="1:52" s="140" customFormat="1" ht="14">
      <c r="A610" s="144" t="str">
        <f t="shared" si="74"/>
        <v/>
      </c>
      <c r="B610" s="249" t="str">
        <f t="shared" si="75"/>
        <v/>
      </c>
      <c r="C610" s="250"/>
      <c r="D610" s="144">
        <v>576</v>
      </c>
      <c r="E610" s="144" t="str">
        <f t="shared" si="76"/>
        <v/>
      </c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32"/>
      <c r="AJ610" s="17"/>
      <c r="AK610" s="32"/>
      <c r="AL610" s="5"/>
      <c r="AM610" s="5"/>
      <c r="AN610" s="5"/>
      <c r="AO610" s="5"/>
      <c r="AP610" s="5"/>
      <c r="AQ610" s="296" t="str">
        <f t="shared" si="79"/>
        <v/>
      </c>
      <c r="AR610" s="142" t="str">
        <f t="shared" si="77"/>
        <v/>
      </c>
      <c r="AS610" s="7" t="str">
        <f>UPPER(IF($AI610="","",IF(COUNTIF($AS$34:$AS609,$AI610)&lt;1,$AI610,"")))</f>
        <v/>
      </c>
      <c r="AT610" s="144" t="str">
        <f t="shared" si="78"/>
        <v/>
      </c>
      <c r="AU610" s="142" t="str">
        <f t="shared" si="80"/>
        <v/>
      </c>
      <c r="AV610" s="274"/>
      <c r="AW610" s="251"/>
      <c r="AX610" s="252"/>
      <c r="AY610" s="253" t="str">
        <f t="shared" si="81"/>
        <v/>
      </c>
      <c r="AZ610" s="253"/>
    </row>
    <row r="611" spans="1:52" s="140" customFormat="1" ht="14">
      <c r="A611" s="144" t="str">
        <f t="shared" ref="A611:A674" si="82">UPPER(IF($I611="","",IF($I611&lt;$D$4,$H611&amp;"O",IF($H611="M",VLOOKUP($I611,$D$4:$F$11,2,0),IF($H611="F",VLOOKUP($I611,$D$4:$F$11,3,0))))))</f>
        <v/>
      </c>
      <c r="B611" s="249" t="str">
        <f t="shared" ref="B611:B674" si="83">IF(G611="","",IF(C611="","X",E611&amp;TEXT(C611,"000")))</f>
        <v/>
      </c>
      <c r="C611" s="250"/>
      <c r="D611" s="144">
        <v>577</v>
      </c>
      <c r="E611" s="144" t="str">
        <f t="shared" ref="E611:E674" si="84">IF(COUNTA($S611:$X611)&gt;0,$H611&amp;"O",IF(COUNTA($AA611:$AC611)&gt;0,$H611&amp;"O",IF($L611="OPEN",$H611&amp;"O",$A611)))</f>
        <v/>
      </c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32"/>
      <c r="AJ611" s="17"/>
      <c r="AK611" s="32"/>
      <c r="AL611" s="5"/>
      <c r="AM611" s="5"/>
      <c r="AN611" s="5"/>
      <c r="AO611" s="5"/>
      <c r="AP611" s="5"/>
      <c r="AQ611" s="296" t="str">
        <f t="shared" si="79"/>
        <v/>
      </c>
      <c r="AR611" s="142" t="str">
        <f t="shared" ref="AR611:AR674" si="85">IF(COUNTA(AG611:AH611)&gt;1,"只可選1項接力",IF(AS611="","",$AR$31))</f>
        <v/>
      </c>
      <c r="AS611" s="7" t="str">
        <f>UPPER(IF($AI611="","",IF(COUNTIF($AS$34:$AS610,$AI611)&lt;1,$AI611,"")))</f>
        <v/>
      </c>
      <c r="AT611" s="144" t="str">
        <f t="shared" ref="AT611:AT674" si="86">IF($AI611="","",IF(COUNTIF($AI$35:$AI$1035,$AI611)&lt;4,"每隊最少4人",IF(COUNTIF($AI$35:$AI$1035,$AI611)&gt;6,"每隊最多6人",COUNTIF($AI$35:$AI$1035,$AI611))))</f>
        <v/>
      </c>
      <c r="AU611" s="142" t="str">
        <f t="shared" si="80"/>
        <v/>
      </c>
      <c r="AV611" s="274"/>
      <c r="AW611" s="251"/>
      <c r="AX611" s="252"/>
      <c r="AY611" s="253" t="str">
        <f t="shared" si="81"/>
        <v/>
      </c>
      <c r="AZ611" s="253"/>
    </row>
    <row r="612" spans="1:52" s="140" customFormat="1" ht="14">
      <c r="A612" s="144" t="str">
        <f t="shared" si="82"/>
        <v/>
      </c>
      <c r="B612" s="249" t="str">
        <f t="shared" si="83"/>
        <v/>
      </c>
      <c r="C612" s="250"/>
      <c r="D612" s="144">
        <v>578</v>
      </c>
      <c r="E612" s="144" t="str">
        <f t="shared" si="84"/>
        <v/>
      </c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32"/>
      <c r="AJ612" s="17"/>
      <c r="AK612" s="32"/>
      <c r="AL612" s="5"/>
      <c r="AM612" s="5"/>
      <c r="AN612" s="5"/>
      <c r="AO612" s="5"/>
      <c r="AP612" s="5"/>
      <c r="AQ612" s="296" t="str">
        <f t="shared" ref="AQ612:AQ675" si="87">IF($I612="","",IF(COUNTA(M612:AF612)&gt;4,"超過項目上限",IF(COUNTA(M612:AF612)=0,"請選個人項目",IF(AL612="Y",0,IF(COUNTA(AK612)=1,COUNTA(M612:AF612)*($AQ$31+$AQ$32)+$AQ$30,IF(COUNTA(AK612)=0,COUNTA(M612:AF612)*($AQ$31+$AQ$30)," 輸入錯誤"))))))</f>
        <v/>
      </c>
      <c r="AR612" s="142" t="str">
        <f t="shared" si="85"/>
        <v/>
      </c>
      <c r="AS612" s="7" t="str">
        <f>UPPER(IF($AI612="","",IF(COUNTIF($AS$34:$AS611,$AI612)&lt;1,$AI612,"")))</f>
        <v/>
      </c>
      <c r="AT612" s="144" t="str">
        <f t="shared" si="86"/>
        <v/>
      </c>
      <c r="AU612" s="142" t="str">
        <f t="shared" si="80"/>
        <v/>
      </c>
      <c r="AV612" s="274"/>
      <c r="AW612" s="251"/>
      <c r="AX612" s="252"/>
      <c r="AY612" s="253" t="str">
        <f t="shared" si="81"/>
        <v/>
      </c>
      <c r="AZ612" s="253"/>
    </row>
    <row r="613" spans="1:52" s="140" customFormat="1" ht="14">
      <c r="A613" s="144" t="str">
        <f t="shared" si="82"/>
        <v/>
      </c>
      <c r="B613" s="249" t="str">
        <f t="shared" si="83"/>
        <v/>
      </c>
      <c r="C613" s="250"/>
      <c r="D613" s="144">
        <v>579</v>
      </c>
      <c r="E613" s="144" t="str">
        <f t="shared" si="84"/>
        <v/>
      </c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32"/>
      <c r="AJ613" s="17"/>
      <c r="AK613" s="32"/>
      <c r="AL613" s="5"/>
      <c r="AM613" s="5"/>
      <c r="AN613" s="5"/>
      <c r="AO613" s="5"/>
      <c r="AP613" s="5"/>
      <c r="AQ613" s="296" t="str">
        <f t="shared" si="87"/>
        <v/>
      </c>
      <c r="AR613" s="142" t="str">
        <f t="shared" si="85"/>
        <v/>
      </c>
      <c r="AS613" s="7" t="str">
        <f>UPPER(IF($AI613="","",IF(COUNTIF($AS$34:$AS612,$AI613)&lt;1,$AI613,"")))</f>
        <v/>
      </c>
      <c r="AT613" s="144" t="str">
        <f t="shared" si="86"/>
        <v/>
      </c>
      <c r="AU613" s="142" t="str">
        <f t="shared" ref="AU613:AU676" si="88">IF($E613="","",IF(ISTEXT(AQ613),"輸入有錯誤",IF($AJ613="",SUM($AQ613:$AR613)+$AW613,SUM($AQ613:$AR613)+$AW613+$AJ$34)))</f>
        <v/>
      </c>
      <c r="AV613" s="274"/>
      <c r="AW613" s="251"/>
      <c r="AX613" s="252"/>
      <c r="AY613" s="253" t="str">
        <f t="shared" si="81"/>
        <v/>
      </c>
      <c r="AZ613" s="253"/>
    </row>
    <row r="614" spans="1:52" s="140" customFormat="1" ht="14">
      <c r="A614" s="144" t="str">
        <f t="shared" si="82"/>
        <v/>
      </c>
      <c r="B614" s="249" t="str">
        <f t="shared" si="83"/>
        <v/>
      </c>
      <c r="C614" s="250"/>
      <c r="D614" s="144">
        <v>580</v>
      </c>
      <c r="E614" s="144" t="str">
        <f t="shared" si="84"/>
        <v/>
      </c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32"/>
      <c r="AJ614" s="17"/>
      <c r="AK614" s="32"/>
      <c r="AL614" s="5"/>
      <c r="AM614" s="5"/>
      <c r="AN614" s="5"/>
      <c r="AO614" s="5"/>
      <c r="AP614" s="5"/>
      <c r="AQ614" s="296" t="str">
        <f t="shared" si="87"/>
        <v/>
      </c>
      <c r="AR614" s="142" t="str">
        <f t="shared" si="85"/>
        <v/>
      </c>
      <c r="AS614" s="7" t="str">
        <f>UPPER(IF($AI614="","",IF(COUNTIF($AS$34:$AS613,$AI614)&lt;1,$AI614,"")))</f>
        <v/>
      </c>
      <c r="AT614" s="144" t="str">
        <f t="shared" si="86"/>
        <v/>
      </c>
      <c r="AU614" s="142" t="str">
        <f t="shared" si="88"/>
        <v/>
      </c>
      <c r="AV614" s="274"/>
      <c r="AW614" s="251"/>
      <c r="AX614" s="252"/>
      <c r="AY614" s="253" t="str">
        <f t="shared" si="81"/>
        <v/>
      </c>
      <c r="AZ614" s="253"/>
    </row>
    <row r="615" spans="1:52" s="140" customFormat="1" ht="14">
      <c r="A615" s="144" t="str">
        <f t="shared" si="82"/>
        <v/>
      </c>
      <c r="B615" s="249" t="str">
        <f t="shared" si="83"/>
        <v/>
      </c>
      <c r="C615" s="250"/>
      <c r="D615" s="144">
        <v>581</v>
      </c>
      <c r="E615" s="144" t="str">
        <f t="shared" si="84"/>
        <v/>
      </c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32"/>
      <c r="AJ615" s="17"/>
      <c r="AK615" s="32"/>
      <c r="AL615" s="5"/>
      <c r="AM615" s="5"/>
      <c r="AN615" s="5"/>
      <c r="AO615" s="5"/>
      <c r="AP615" s="5"/>
      <c r="AQ615" s="296" t="str">
        <f t="shared" si="87"/>
        <v/>
      </c>
      <c r="AR615" s="142" t="str">
        <f t="shared" si="85"/>
        <v/>
      </c>
      <c r="AS615" s="7" t="str">
        <f>UPPER(IF($AI615="","",IF(COUNTIF($AS$34:$AS614,$AI615)&lt;1,$AI615,"")))</f>
        <v/>
      </c>
      <c r="AT615" s="144" t="str">
        <f t="shared" si="86"/>
        <v/>
      </c>
      <c r="AU615" s="142" t="str">
        <f t="shared" si="88"/>
        <v/>
      </c>
      <c r="AV615" s="274"/>
      <c r="AW615" s="251"/>
      <c r="AX615" s="252"/>
      <c r="AY615" s="253" t="str">
        <f t="shared" si="81"/>
        <v/>
      </c>
      <c r="AZ615" s="253"/>
    </row>
    <row r="616" spans="1:52" s="140" customFormat="1" ht="14">
      <c r="A616" s="144" t="str">
        <f t="shared" si="82"/>
        <v/>
      </c>
      <c r="B616" s="249" t="str">
        <f t="shared" si="83"/>
        <v/>
      </c>
      <c r="C616" s="250"/>
      <c r="D616" s="144">
        <v>582</v>
      </c>
      <c r="E616" s="144" t="str">
        <f t="shared" si="84"/>
        <v/>
      </c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32"/>
      <c r="AJ616" s="17"/>
      <c r="AK616" s="32"/>
      <c r="AL616" s="5"/>
      <c r="AM616" s="5"/>
      <c r="AN616" s="5"/>
      <c r="AO616" s="5"/>
      <c r="AP616" s="5"/>
      <c r="AQ616" s="296" t="str">
        <f t="shared" si="87"/>
        <v/>
      </c>
      <c r="AR616" s="142" t="str">
        <f t="shared" si="85"/>
        <v/>
      </c>
      <c r="AS616" s="7" t="str">
        <f>UPPER(IF($AI616="","",IF(COUNTIF($AS$34:$AS615,$AI616)&lt;1,$AI616,"")))</f>
        <v/>
      </c>
      <c r="AT616" s="144" t="str">
        <f t="shared" si="86"/>
        <v/>
      </c>
      <c r="AU616" s="142" t="str">
        <f t="shared" si="88"/>
        <v/>
      </c>
      <c r="AV616" s="274"/>
      <c r="AW616" s="251"/>
      <c r="AX616" s="252"/>
      <c r="AY616" s="253" t="str">
        <f t="shared" si="81"/>
        <v/>
      </c>
      <c r="AZ616" s="253"/>
    </row>
    <row r="617" spans="1:52" s="140" customFormat="1" ht="14">
      <c r="A617" s="144" t="str">
        <f t="shared" si="82"/>
        <v/>
      </c>
      <c r="B617" s="249" t="str">
        <f t="shared" si="83"/>
        <v/>
      </c>
      <c r="C617" s="250"/>
      <c r="D617" s="144">
        <v>583</v>
      </c>
      <c r="E617" s="144" t="str">
        <f t="shared" si="84"/>
        <v/>
      </c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32"/>
      <c r="AJ617" s="17"/>
      <c r="AK617" s="32"/>
      <c r="AL617" s="5"/>
      <c r="AM617" s="5"/>
      <c r="AN617" s="5"/>
      <c r="AO617" s="5"/>
      <c r="AP617" s="5"/>
      <c r="AQ617" s="296" t="str">
        <f t="shared" si="87"/>
        <v/>
      </c>
      <c r="AR617" s="142" t="str">
        <f t="shared" si="85"/>
        <v/>
      </c>
      <c r="AS617" s="7" t="str">
        <f>UPPER(IF($AI617="","",IF(COUNTIF($AS$34:$AS616,$AI617)&lt;1,$AI617,"")))</f>
        <v/>
      </c>
      <c r="AT617" s="144" t="str">
        <f t="shared" si="86"/>
        <v/>
      </c>
      <c r="AU617" s="142" t="str">
        <f t="shared" si="88"/>
        <v/>
      </c>
      <c r="AV617" s="274"/>
      <c r="AW617" s="251"/>
      <c r="AX617" s="252"/>
      <c r="AY617" s="253" t="str">
        <f t="shared" si="81"/>
        <v/>
      </c>
      <c r="AZ617" s="253"/>
    </row>
    <row r="618" spans="1:52" s="140" customFormat="1" ht="14">
      <c r="A618" s="144" t="str">
        <f t="shared" si="82"/>
        <v/>
      </c>
      <c r="B618" s="249" t="str">
        <f t="shared" si="83"/>
        <v/>
      </c>
      <c r="C618" s="250"/>
      <c r="D618" s="144">
        <v>584</v>
      </c>
      <c r="E618" s="144" t="str">
        <f t="shared" si="84"/>
        <v/>
      </c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32"/>
      <c r="AJ618" s="17"/>
      <c r="AK618" s="32"/>
      <c r="AL618" s="5"/>
      <c r="AM618" s="5"/>
      <c r="AN618" s="5"/>
      <c r="AO618" s="5"/>
      <c r="AP618" s="5"/>
      <c r="AQ618" s="296" t="str">
        <f t="shared" si="87"/>
        <v/>
      </c>
      <c r="AR618" s="142" t="str">
        <f t="shared" si="85"/>
        <v/>
      </c>
      <c r="AS618" s="7" t="str">
        <f>UPPER(IF($AI618="","",IF(COUNTIF($AS$34:$AS617,$AI618)&lt;1,$AI618,"")))</f>
        <v/>
      </c>
      <c r="AT618" s="144" t="str">
        <f t="shared" si="86"/>
        <v/>
      </c>
      <c r="AU618" s="142" t="str">
        <f t="shared" si="88"/>
        <v/>
      </c>
      <c r="AV618" s="274"/>
      <c r="AW618" s="251"/>
      <c r="AX618" s="252"/>
      <c r="AY618" s="253" t="str">
        <f t="shared" si="81"/>
        <v/>
      </c>
      <c r="AZ618" s="253"/>
    </row>
    <row r="619" spans="1:52" s="140" customFormat="1" ht="14">
      <c r="A619" s="144" t="str">
        <f t="shared" si="82"/>
        <v/>
      </c>
      <c r="B619" s="249" t="str">
        <f t="shared" si="83"/>
        <v/>
      </c>
      <c r="C619" s="250"/>
      <c r="D619" s="144">
        <v>585</v>
      </c>
      <c r="E619" s="144" t="str">
        <f t="shared" si="84"/>
        <v/>
      </c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32"/>
      <c r="AJ619" s="17"/>
      <c r="AK619" s="32"/>
      <c r="AL619" s="5"/>
      <c r="AM619" s="5"/>
      <c r="AN619" s="5"/>
      <c r="AO619" s="5"/>
      <c r="AP619" s="5"/>
      <c r="AQ619" s="296" t="str">
        <f t="shared" si="87"/>
        <v/>
      </c>
      <c r="AR619" s="142" t="str">
        <f t="shared" si="85"/>
        <v/>
      </c>
      <c r="AS619" s="7" t="str">
        <f>UPPER(IF($AI619="","",IF(COUNTIF($AS$34:$AS618,$AI619)&lt;1,$AI619,"")))</f>
        <v/>
      </c>
      <c r="AT619" s="144" t="str">
        <f t="shared" si="86"/>
        <v/>
      </c>
      <c r="AU619" s="142" t="str">
        <f t="shared" si="88"/>
        <v/>
      </c>
      <c r="AV619" s="274"/>
      <c r="AW619" s="251"/>
      <c r="AX619" s="252"/>
      <c r="AY619" s="253" t="str">
        <f t="shared" si="81"/>
        <v/>
      </c>
      <c r="AZ619" s="253"/>
    </row>
    <row r="620" spans="1:52" s="140" customFormat="1" ht="14">
      <c r="A620" s="144" t="str">
        <f t="shared" si="82"/>
        <v/>
      </c>
      <c r="B620" s="249" t="str">
        <f t="shared" si="83"/>
        <v/>
      </c>
      <c r="C620" s="250"/>
      <c r="D620" s="144">
        <v>586</v>
      </c>
      <c r="E620" s="144" t="str">
        <f t="shared" si="84"/>
        <v/>
      </c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32"/>
      <c r="AJ620" s="17"/>
      <c r="AK620" s="32"/>
      <c r="AL620" s="5"/>
      <c r="AM620" s="5"/>
      <c r="AN620" s="5"/>
      <c r="AO620" s="5"/>
      <c r="AP620" s="5"/>
      <c r="AQ620" s="296" t="str">
        <f t="shared" si="87"/>
        <v/>
      </c>
      <c r="AR620" s="142" t="str">
        <f t="shared" si="85"/>
        <v/>
      </c>
      <c r="AS620" s="7" t="str">
        <f>UPPER(IF($AI620="","",IF(COUNTIF($AS$34:$AS619,$AI620)&lt;1,$AI620,"")))</f>
        <v/>
      </c>
      <c r="AT620" s="144" t="str">
        <f t="shared" si="86"/>
        <v/>
      </c>
      <c r="AU620" s="142" t="str">
        <f t="shared" si="88"/>
        <v/>
      </c>
      <c r="AV620" s="274"/>
      <c r="AW620" s="251"/>
      <c r="AX620" s="252"/>
      <c r="AY620" s="253" t="str">
        <f t="shared" si="81"/>
        <v/>
      </c>
      <c r="AZ620" s="253"/>
    </row>
    <row r="621" spans="1:52" s="140" customFormat="1" ht="14">
      <c r="A621" s="144" t="str">
        <f t="shared" si="82"/>
        <v/>
      </c>
      <c r="B621" s="249" t="str">
        <f t="shared" si="83"/>
        <v/>
      </c>
      <c r="C621" s="250"/>
      <c r="D621" s="144">
        <v>587</v>
      </c>
      <c r="E621" s="144" t="str">
        <f t="shared" si="84"/>
        <v/>
      </c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32"/>
      <c r="AJ621" s="17"/>
      <c r="AK621" s="32"/>
      <c r="AL621" s="5"/>
      <c r="AM621" s="5"/>
      <c r="AN621" s="5"/>
      <c r="AO621" s="5"/>
      <c r="AP621" s="5"/>
      <c r="AQ621" s="296" t="str">
        <f t="shared" si="87"/>
        <v/>
      </c>
      <c r="AR621" s="142" t="str">
        <f t="shared" si="85"/>
        <v/>
      </c>
      <c r="AS621" s="7" t="str">
        <f>UPPER(IF($AI621="","",IF(COUNTIF($AS$34:$AS620,$AI621)&lt;1,$AI621,"")))</f>
        <v/>
      </c>
      <c r="AT621" s="144" t="str">
        <f t="shared" si="86"/>
        <v/>
      </c>
      <c r="AU621" s="142" t="str">
        <f t="shared" si="88"/>
        <v/>
      </c>
      <c r="AV621" s="274"/>
      <c r="AW621" s="251"/>
      <c r="AX621" s="252"/>
      <c r="AY621" s="253" t="str">
        <f t="shared" si="81"/>
        <v/>
      </c>
      <c r="AZ621" s="253"/>
    </row>
    <row r="622" spans="1:52" s="140" customFormat="1" ht="14">
      <c r="A622" s="144" t="str">
        <f t="shared" si="82"/>
        <v/>
      </c>
      <c r="B622" s="249" t="str">
        <f t="shared" si="83"/>
        <v/>
      </c>
      <c r="C622" s="250"/>
      <c r="D622" s="144">
        <v>588</v>
      </c>
      <c r="E622" s="144" t="str">
        <f t="shared" si="84"/>
        <v/>
      </c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32"/>
      <c r="AJ622" s="17"/>
      <c r="AK622" s="32"/>
      <c r="AL622" s="5"/>
      <c r="AM622" s="5"/>
      <c r="AN622" s="5"/>
      <c r="AO622" s="5"/>
      <c r="AP622" s="5"/>
      <c r="AQ622" s="296" t="str">
        <f t="shared" si="87"/>
        <v/>
      </c>
      <c r="AR622" s="142" t="str">
        <f t="shared" si="85"/>
        <v/>
      </c>
      <c r="AS622" s="7" t="str">
        <f>UPPER(IF($AI622="","",IF(COUNTIF($AS$34:$AS621,$AI622)&lt;1,$AI622,"")))</f>
        <v/>
      </c>
      <c r="AT622" s="144" t="str">
        <f t="shared" si="86"/>
        <v/>
      </c>
      <c r="AU622" s="142" t="str">
        <f t="shared" si="88"/>
        <v/>
      </c>
      <c r="AV622" s="274"/>
      <c r="AW622" s="251"/>
      <c r="AX622" s="252"/>
      <c r="AY622" s="253" t="str">
        <f t="shared" si="81"/>
        <v/>
      </c>
      <c r="AZ622" s="253"/>
    </row>
    <row r="623" spans="1:52" s="140" customFormat="1" ht="14">
      <c r="A623" s="144" t="str">
        <f t="shared" si="82"/>
        <v/>
      </c>
      <c r="B623" s="249" t="str">
        <f t="shared" si="83"/>
        <v/>
      </c>
      <c r="C623" s="250"/>
      <c r="D623" s="144">
        <v>589</v>
      </c>
      <c r="E623" s="144" t="str">
        <f t="shared" si="84"/>
        <v/>
      </c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32"/>
      <c r="AJ623" s="17"/>
      <c r="AK623" s="32"/>
      <c r="AL623" s="5"/>
      <c r="AM623" s="5"/>
      <c r="AN623" s="5"/>
      <c r="AO623" s="5"/>
      <c r="AP623" s="5"/>
      <c r="AQ623" s="296" t="str">
        <f t="shared" si="87"/>
        <v/>
      </c>
      <c r="AR623" s="142" t="str">
        <f t="shared" si="85"/>
        <v/>
      </c>
      <c r="AS623" s="7" t="str">
        <f>UPPER(IF($AI623="","",IF(COUNTIF($AS$34:$AS622,$AI623)&lt;1,$AI623,"")))</f>
        <v/>
      </c>
      <c r="AT623" s="144" t="str">
        <f t="shared" si="86"/>
        <v/>
      </c>
      <c r="AU623" s="142" t="str">
        <f t="shared" si="88"/>
        <v/>
      </c>
      <c r="AV623" s="274"/>
      <c r="AW623" s="251"/>
      <c r="AX623" s="252"/>
      <c r="AY623" s="253" t="str">
        <f t="shared" si="81"/>
        <v/>
      </c>
      <c r="AZ623" s="253"/>
    </row>
    <row r="624" spans="1:52" s="140" customFormat="1" ht="14">
      <c r="A624" s="144" t="str">
        <f t="shared" si="82"/>
        <v/>
      </c>
      <c r="B624" s="249" t="str">
        <f t="shared" si="83"/>
        <v/>
      </c>
      <c r="C624" s="250"/>
      <c r="D624" s="144">
        <v>590</v>
      </c>
      <c r="E624" s="144" t="str">
        <f t="shared" si="84"/>
        <v/>
      </c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32"/>
      <c r="AJ624" s="17"/>
      <c r="AK624" s="32"/>
      <c r="AL624" s="5"/>
      <c r="AM624" s="5"/>
      <c r="AN624" s="5"/>
      <c r="AO624" s="5"/>
      <c r="AP624" s="5"/>
      <c r="AQ624" s="296" t="str">
        <f t="shared" si="87"/>
        <v/>
      </c>
      <c r="AR624" s="142" t="str">
        <f t="shared" si="85"/>
        <v/>
      </c>
      <c r="AS624" s="7" t="str">
        <f>UPPER(IF($AI624="","",IF(COUNTIF($AS$34:$AS623,$AI624)&lt;1,$AI624,"")))</f>
        <v/>
      </c>
      <c r="AT624" s="144" t="str">
        <f t="shared" si="86"/>
        <v/>
      </c>
      <c r="AU624" s="142" t="str">
        <f t="shared" si="88"/>
        <v/>
      </c>
      <c r="AV624" s="274"/>
      <c r="AW624" s="251"/>
      <c r="AX624" s="252"/>
      <c r="AY624" s="253" t="str">
        <f t="shared" si="81"/>
        <v/>
      </c>
      <c r="AZ624" s="253"/>
    </row>
    <row r="625" spans="1:52" s="140" customFormat="1" ht="14">
      <c r="A625" s="144" t="str">
        <f t="shared" si="82"/>
        <v/>
      </c>
      <c r="B625" s="249" t="str">
        <f t="shared" si="83"/>
        <v/>
      </c>
      <c r="C625" s="250"/>
      <c r="D625" s="144">
        <v>591</v>
      </c>
      <c r="E625" s="144" t="str">
        <f t="shared" si="84"/>
        <v/>
      </c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32"/>
      <c r="AJ625" s="17"/>
      <c r="AK625" s="32"/>
      <c r="AL625" s="5"/>
      <c r="AM625" s="5"/>
      <c r="AN625" s="5"/>
      <c r="AO625" s="5"/>
      <c r="AP625" s="5"/>
      <c r="AQ625" s="296" t="str">
        <f t="shared" si="87"/>
        <v/>
      </c>
      <c r="AR625" s="142" t="str">
        <f t="shared" si="85"/>
        <v/>
      </c>
      <c r="AS625" s="7" t="str">
        <f>UPPER(IF($AI625="","",IF(COUNTIF($AS$34:$AS624,$AI625)&lt;1,$AI625,"")))</f>
        <v/>
      </c>
      <c r="AT625" s="144" t="str">
        <f t="shared" si="86"/>
        <v/>
      </c>
      <c r="AU625" s="142" t="str">
        <f t="shared" si="88"/>
        <v/>
      </c>
      <c r="AV625" s="274"/>
      <c r="AW625" s="251"/>
      <c r="AX625" s="252"/>
      <c r="AY625" s="253" t="str">
        <f t="shared" si="81"/>
        <v/>
      </c>
      <c r="AZ625" s="253"/>
    </row>
    <row r="626" spans="1:52" s="140" customFormat="1" ht="14">
      <c r="A626" s="144" t="str">
        <f t="shared" si="82"/>
        <v/>
      </c>
      <c r="B626" s="249" t="str">
        <f t="shared" si="83"/>
        <v/>
      </c>
      <c r="C626" s="250"/>
      <c r="D626" s="144">
        <v>592</v>
      </c>
      <c r="E626" s="144" t="str">
        <f t="shared" si="84"/>
        <v/>
      </c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32"/>
      <c r="AJ626" s="17"/>
      <c r="AK626" s="32"/>
      <c r="AL626" s="5"/>
      <c r="AM626" s="5"/>
      <c r="AN626" s="5"/>
      <c r="AO626" s="5"/>
      <c r="AP626" s="5"/>
      <c r="AQ626" s="296" t="str">
        <f t="shared" si="87"/>
        <v/>
      </c>
      <c r="AR626" s="142" t="str">
        <f t="shared" si="85"/>
        <v/>
      </c>
      <c r="AS626" s="7" t="str">
        <f>UPPER(IF($AI626="","",IF(COUNTIF($AS$34:$AS625,$AI626)&lt;1,$AI626,"")))</f>
        <v/>
      </c>
      <c r="AT626" s="144" t="str">
        <f t="shared" si="86"/>
        <v/>
      </c>
      <c r="AU626" s="142" t="str">
        <f t="shared" si="88"/>
        <v/>
      </c>
      <c r="AV626" s="274"/>
      <c r="AW626" s="251"/>
      <c r="AX626" s="252"/>
      <c r="AY626" s="253" t="str">
        <f t="shared" si="81"/>
        <v/>
      </c>
      <c r="AZ626" s="253"/>
    </row>
    <row r="627" spans="1:52" s="140" customFormat="1" ht="14">
      <c r="A627" s="144" t="str">
        <f t="shared" si="82"/>
        <v/>
      </c>
      <c r="B627" s="249" t="str">
        <f t="shared" si="83"/>
        <v/>
      </c>
      <c r="C627" s="250"/>
      <c r="D627" s="144">
        <v>593</v>
      </c>
      <c r="E627" s="144" t="str">
        <f t="shared" si="84"/>
        <v/>
      </c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32"/>
      <c r="AJ627" s="17"/>
      <c r="AK627" s="32"/>
      <c r="AL627" s="5"/>
      <c r="AM627" s="5"/>
      <c r="AN627" s="5"/>
      <c r="AO627" s="5"/>
      <c r="AP627" s="5"/>
      <c r="AQ627" s="296" t="str">
        <f t="shared" si="87"/>
        <v/>
      </c>
      <c r="AR627" s="142" t="str">
        <f t="shared" si="85"/>
        <v/>
      </c>
      <c r="AS627" s="7" t="str">
        <f>UPPER(IF($AI627="","",IF(COUNTIF($AS$34:$AS626,$AI627)&lt;1,$AI627,"")))</f>
        <v/>
      </c>
      <c r="AT627" s="144" t="str">
        <f t="shared" si="86"/>
        <v/>
      </c>
      <c r="AU627" s="142" t="str">
        <f t="shared" si="88"/>
        <v/>
      </c>
      <c r="AV627" s="274"/>
      <c r="AW627" s="251"/>
      <c r="AX627" s="252"/>
      <c r="AY627" s="253" t="str">
        <f t="shared" si="81"/>
        <v/>
      </c>
      <c r="AZ627" s="253"/>
    </row>
    <row r="628" spans="1:52" s="140" customFormat="1" ht="14">
      <c r="A628" s="144" t="str">
        <f t="shared" si="82"/>
        <v/>
      </c>
      <c r="B628" s="249" t="str">
        <f t="shared" si="83"/>
        <v/>
      </c>
      <c r="C628" s="250"/>
      <c r="D628" s="144">
        <v>594</v>
      </c>
      <c r="E628" s="144" t="str">
        <f t="shared" si="84"/>
        <v/>
      </c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32"/>
      <c r="AJ628" s="17"/>
      <c r="AK628" s="32"/>
      <c r="AL628" s="5"/>
      <c r="AM628" s="5"/>
      <c r="AN628" s="5"/>
      <c r="AO628" s="5"/>
      <c r="AP628" s="5"/>
      <c r="AQ628" s="296" t="str">
        <f t="shared" si="87"/>
        <v/>
      </c>
      <c r="AR628" s="142" t="str">
        <f t="shared" si="85"/>
        <v/>
      </c>
      <c r="AS628" s="7" t="str">
        <f>UPPER(IF($AI628="","",IF(COUNTIF($AS$34:$AS627,$AI628)&lt;1,$AI628,"")))</f>
        <v/>
      </c>
      <c r="AT628" s="144" t="str">
        <f t="shared" si="86"/>
        <v/>
      </c>
      <c r="AU628" s="142" t="str">
        <f t="shared" si="88"/>
        <v/>
      </c>
      <c r="AV628" s="274"/>
      <c r="AW628" s="251"/>
      <c r="AX628" s="252"/>
      <c r="AY628" s="253" t="str">
        <f t="shared" si="81"/>
        <v/>
      </c>
      <c r="AZ628" s="253"/>
    </row>
    <row r="629" spans="1:52" s="140" customFormat="1" ht="14">
      <c r="A629" s="144" t="str">
        <f t="shared" si="82"/>
        <v/>
      </c>
      <c r="B629" s="249" t="str">
        <f t="shared" si="83"/>
        <v/>
      </c>
      <c r="C629" s="250"/>
      <c r="D629" s="144">
        <v>595</v>
      </c>
      <c r="E629" s="144" t="str">
        <f t="shared" si="84"/>
        <v/>
      </c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32"/>
      <c r="AJ629" s="17"/>
      <c r="AK629" s="32"/>
      <c r="AL629" s="5"/>
      <c r="AM629" s="5"/>
      <c r="AN629" s="5"/>
      <c r="AO629" s="5"/>
      <c r="AP629" s="5"/>
      <c r="AQ629" s="296" t="str">
        <f t="shared" si="87"/>
        <v/>
      </c>
      <c r="AR629" s="142" t="str">
        <f t="shared" si="85"/>
        <v/>
      </c>
      <c r="AS629" s="7" t="str">
        <f>UPPER(IF($AI629="","",IF(COUNTIF($AS$34:$AS628,$AI629)&lt;1,$AI629,"")))</f>
        <v/>
      </c>
      <c r="AT629" s="144" t="str">
        <f t="shared" si="86"/>
        <v/>
      </c>
      <c r="AU629" s="142" t="str">
        <f t="shared" si="88"/>
        <v/>
      </c>
      <c r="AV629" s="274"/>
      <c r="AW629" s="251"/>
      <c r="AX629" s="252"/>
      <c r="AY629" s="253" t="str">
        <f t="shared" si="81"/>
        <v/>
      </c>
      <c r="AZ629" s="253"/>
    </row>
    <row r="630" spans="1:52" s="140" customFormat="1" ht="14">
      <c r="A630" s="144" t="str">
        <f t="shared" si="82"/>
        <v/>
      </c>
      <c r="B630" s="249" t="str">
        <f t="shared" si="83"/>
        <v/>
      </c>
      <c r="C630" s="250"/>
      <c r="D630" s="144">
        <v>596</v>
      </c>
      <c r="E630" s="144" t="str">
        <f t="shared" si="84"/>
        <v/>
      </c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32"/>
      <c r="AJ630" s="265"/>
      <c r="AK630" s="32"/>
      <c r="AL630" s="5"/>
      <c r="AM630" s="5"/>
      <c r="AN630" s="5"/>
      <c r="AO630" s="5"/>
      <c r="AP630" s="5"/>
      <c r="AQ630" s="296" t="str">
        <f t="shared" si="87"/>
        <v/>
      </c>
      <c r="AR630" s="142" t="str">
        <f t="shared" si="85"/>
        <v/>
      </c>
      <c r="AS630" s="7" t="str">
        <f>UPPER(IF($AI630="","",IF(COUNTIF($AS$34:$AS629,$AI630)&lt;1,$AI630,"")))</f>
        <v/>
      </c>
      <c r="AT630" s="144" t="str">
        <f t="shared" si="86"/>
        <v/>
      </c>
      <c r="AU630" s="142" t="str">
        <f t="shared" si="88"/>
        <v/>
      </c>
      <c r="AV630" s="274"/>
      <c r="AW630" s="251"/>
      <c r="AX630" s="252"/>
      <c r="AY630" s="253" t="str">
        <f t="shared" si="81"/>
        <v/>
      </c>
      <c r="AZ630" s="253"/>
    </row>
    <row r="631" spans="1:52" s="140" customFormat="1" ht="14">
      <c r="A631" s="144" t="str">
        <f t="shared" si="82"/>
        <v/>
      </c>
      <c r="B631" s="249" t="str">
        <f t="shared" si="83"/>
        <v/>
      </c>
      <c r="C631" s="250"/>
      <c r="D631" s="144">
        <v>597</v>
      </c>
      <c r="E631" s="144" t="str">
        <f t="shared" si="84"/>
        <v/>
      </c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32"/>
      <c r="AJ631" s="17"/>
      <c r="AK631" s="32"/>
      <c r="AL631" s="5"/>
      <c r="AM631" s="5"/>
      <c r="AN631" s="5"/>
      <c r="AO631" s="5"/>
      <c r="AP631" s="5"/>
      <c r="AQ631" s="296" t="str">
        <f t="shared" si="87"/>
        <v/>
      </c>
      <c r="AR631" s="142" t="str">
        <f t="shared" si="85"/>
        <v/>
      </c>
      <c r="AS631" s="7" t="str">
        <f>UPPER(IF($AI631="","",IF(COUNTIF($AS$34:$AS630,$AI631)&lt;1,$AI631,"")))</f>
        <v/>
      </c>
      <c r="AT631" s="144" t="str">
        <f t="shared" si="86"/>
        <v/>
      </c>
      <c r="AU631" s="142" t="str">
        <f t="shared" si="88"/>
        <v/>
      </c>
      <c r="AV631" s="274"/>
      <c r="AW631" s="251"/>
      <c r="AX631" s="252"/>
      <c r="AY631" s="253" t="str">
        <f t="shared" si="81"/>
        <v/>
      </c>
      <c r="AZ631" s="253"/>
    </row>
    <row r="632" spans="1:52" s="140" customFormat="1" ht="14">
      <c r="A632" s="144" t="str">
        <f t="shared" si="82"/>
        <v/>
      </c>
      <c r="B632" s="249" t="str">
        <f t="shared" si="83"/>
        <v/>
      </c>
      <c r="C632" s="250"/>
      <c r="D632" s="144">
        <v>598</v>
      </c>
      <c r="E632" s="144" t="str">
        <f t="shared" si="84"/>
        <v/>
      </c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32"/>
      <c r="AJ632" s="17"/>
      <c r="AK632" s="32"/>
      <c r="AL632" s="5"/>
      <c r="AM632" s="5"/>
      <c r="AN632" s="5"/>
      <c r="AO632" s="5"/>
      <c r="AP632" s="5"/>
      <c r="AQ632" s="296" t="str">
        <f t="shared" si="87"/>
        <v/>
      </c>
      <c r="AR632" s="142" t="str">
        <f t="shared" si="85"/>
        <v/>
      </c>
      <c r="AS632" s="7" t="str">
        <f>UPPER(IF($AI632="","",IF(COUNTIF($AS$34:$AS631,$AI632)&lt;1,$AI632,"")))</f>
        <v/>
      </c>
      <c r="AT632" s="144" t="str">
        <f t="shared" si="86"/>
        <v/>
      </c>
      <c r="AU632" s="142" t="str">
        <f t="shared" si="88"/>
        <v/>
      </c>
      <c r="AV632" s="274"/>
      <c r="AW632" s="251"/>
      <c r="AX632" s="252"/>
      <c r="AY632" s="253" t="str">
        <f t="shared" si="81"/>
        <v/>
      </c>
      <c r="AZ632" s="253"/>
    </row>
    <row r="633" spans="1:52" s="140" customFormat="1" ht="14">
      <c r="A633" s="144" t="str">
        <f t="shared" si="82"/>
        <v/>
      </c>
      <c r="B633" s="249" t="str">
        <f t="shared" si="83"/>
        <v/>
      </c>
      <c r="C633" s="250"/>
      <c r="D633" s="144">
        <v>599</v>
      </c>
      <c r="E633" s="144" t="str">
        <f t="shared" si="84"/>
        <v/>
      </c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32"/>
      <c r="AJ633" s="17"/>
      <c r="AK633" s="32"/>
      <c r="AL633" s="5"/>
      <c r="AM633" s="5"/>
      <c r="AN633" s="5"/>
      <c r="AO633" s="5"/>
      <c r="AP633" s="5"/>
      <c r="AQ633" s="296" t="str">
        <f t="shared" si="87"/>
        <v/>
      </c>
      <c r="AR633" s="142" t="str">
        <f t="shared" si="85"/>
        <v/>
      </c>
      <c r="AS633" s="7" t="str">
        <f>UPPER(IF($AI633="","",IF(COUNTIF($AS$34:$AS632,$AI633)&lt;1,$AI633,"")))</f>
        <v/>
      </c>
      <c r="AT633" s="144" t="str">
        <f t="shared" si="86"/>
        <v/>
      </c>
      <c r="AU633" s="142" t="str">
        <f t="shared" si="88"/>
        <v/>
      </c>
      <c r="AV633" s="274"/>
      <c r="AW633" s="251"/>
      <c r="AX633" s="252"/>
      <c r="AY633" s="253" t="str">
        <f t="shared" si="81"/>
        <v/>
      </c>
      <c r="AZ633" s="253"/>
    </row>
    <row r="634" spans="1:52" s="140" customFormat="1" ht="14">
      <c r="A634" s="144" t="str">
        <f t="shared" si="82"/>
        <v/>
      </c>
      <c r="B634" s="249" t="str">
        <f t="shared" si="83"/>
        <v/>
      </c>
      <c r="C634" s="250"/>
      <c r="D634" s="144">
        <v>600</v>
      </c>
      <c r="E634" s="144" t="str">
        <f t="shared" si="84"/>
        <v/>
      </c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32"/>
      <c r="AJ634" s="17"/>
      <c r="AK634" s="32"/>
      <c r="AL634" s="5"/>
      <c r="AM634" s="5"/>
      <c r="AN634" s="5"/>
      <c r="AO634" s="5"/>
      <c r="AP634" s="5"/>
      <c r="AQ634" s="296" t="str">
        <f t="shared" si="87"/>
        <v/>
      </c>
      <c r="AR634" s="142" t="str">
        <f t="shared" si="85"/>
        <v/>
      </c>
      <c r="AS634" s="7" t="str">
        <f>UPPER(IF($AI634="","",IF(COUNTIF($AS$34:$AS633,$AI634)&lt;1,$AI634,"")))</f>
        <v/>
      </c>
      <c r="AT634" s="144" t="str">
        <f t="shared" si="86"/>
        <v/>
      </c>
      <c r="AU634" s="142" t="str">
        <f t="shared" si="88"/>
        <v/>
      </c>
      <c r="AV634" s="274"/>
      <c r="AW634" s="251"/>
      <c r="AX634" s="252"/>
      <c r="AY634" s="253" t="str">
        <f t="shared" si="81"/>
        <v/>
      </c>
      <c r="AZ634" s="253"/>
    </row>
    <row r="635" spans="1:52" s="140" customFormat="1" ht="14">
      <c r="A635" s="144" t="str">
        <f t="shared" si="82"/>
        <v/>
      </c>
      <c r="B635" s="249" t="str">
        <f t="shared" si="83"/>
        <v/>
      </c>
      <c r="C635" s="250"/>
      <c r="D635" s="144">
        <v>601</v>
      </c>
      <c r="E635" s="144" t="str">
        <f t="shared" si="84"/>
        <v/>
      </c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32"/>
      <c r="AJ635" s="17"/>
      <c r="AK635" s="32"/>
      <c r="AL635" s="5"/>
      <c r="AM635" s="5"/>
      <c r="AN635" s="5"/>
      <c r="AO635" s="5"/>
      <c r="AP635" s="5"/>
      <c r="AQ635" s="296" t="str">
        <f t="shared" si="87"/>
        <v/>
      </c>
      <c r="AR635" s="142" t="str">
        <f t="shared" si="85"/>
        <v/>
      </c>
      <c r="AS635" s="7" t="str">
        <f>UPPER(IF($AI635="","",IF(COUNTIF($AS$34:$AS634,$AI635)&lt;1,$AI635,"")))</f>
        <v/>
      </c>
      <c r="AT635" s="144" t="str">
        <f t="shared" si="86"/>
        <v/>
      </c>
      <c r="AU635" s="142" t="str">
        <f t="shared" si="88"/>
        <v/>
      </c>
      <c r="AV635" s="274"/>
      <c r="AW635" s="251"/>
      <c r="AX635" s="252"/>
      <c r="AY635" s="253" t="str">
        <f t="shared" si="81"/>
        <v/>
      </c>
      <c r="AZ635" s="253"/>
    </row>
    <row r="636" spans="1:52" s="140" customFormat="1" ht="14">
      <c r="A636" s="144" t="str">
        <f t="shared" si="82"/>
        <v/>
      </c>
      <c r="B636" s="249" t="str">
        <f t="shared" si="83"/>
        <v/>
      </c>
      <c r="C636" s="250"/>
      <c r="D636" s="144">
        <v>602</v>
      </c>
      <c r="E636" s="144" t="str">
        <f t="shared" si="84"/>
        <v/>
      </c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32"/>
      <c r="AJ636" s="17"/>
      <c r="AK636" s="32"/>
      <c r="AL636" s="5"/>
      <c r="AM636" s="5"/>
      <c r="AN636" s="5"/>
      <c r="AO636" s="5"/>
      <c r="AP636" s="5"/>
      <c r="AQ636" s="296" t="str">
        <f t="shared" si="87"/>
        <v/>
      </c>
      <c r="AR636" s="142" t="str">
        <f t="shared" si="85"/>
        <v/>
      </c>
      <c r="AS636" s="7" t="str">
        <f>UPPER(IF($AI636="","",IF(COUNTIF($AS$34:$AS635,$AI636)&lt;1,$AI636,"")))</f>
        <v/>
      </c>
      <c r="AT636" s="144" t="str">
        <f t="shared" si="86"/>
        <v/>
      </c>
      <c r="AU636" s="142" t="str">
        <f t="shared" si="88"/>
        <v/>
      </c>
      <c r="AV636" s="274"/>
      <c r="AW636" s="251"/>
      <c r="AX636" s="252"/>
      <c r="AY636" s="253" t="str">
        <f t="shared" si="81"/>
        <v/>
      </c>
      <c r="AZ636" s="253"/>
    </row>
    <row r="637" spans="1:52" s="140" customFormat="1" ht="14">
      <c r="A637" s="144" t="str">
        <f t="shared" si="82"/>
        <v/>
      </c>
      <c r="B637" s="249" t="str">
        <f t="shared" si="83"/>
        <v/>
      </c>
      <c r="C637" s="250"/>
      <c r="D637" s="144">
        <v>603</v>
      </c>
      <c r="E637" s="144" t="str">
        <f t="shared" si="84"/>
        <v/>
      </c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32"/>
      <c r="AJ637" s="17"/>
      <c r="AK637" s="32"/>
      <c r="AL637" s="5"/>
      <c r="AM637" s="5"/>
      <c r="AN637" s="5"/>
      <c r="AO637" s="5"/>
      <c r="AP637" s="5"/>
      <c r="AQ637" s="296" t="str">
        <f t="shared" si="87"/>
        <v/>
      </c>
      <c r="AR637" s="142" t="str">
        <f t="shared" si="85"/>
        <v/>
      </c>
      <c r="AS637" s="7" t="str">
        <f>UPPER(IF($AI637="","",IF(COUNTIF($AS$34:$AS636,$AI637)&lt;1,$AI637,"")))</f>
        <v/>
      </c>
      <c r="AT637" s="144" t="str">
        <f t="shared" si="86"/>
        <v/>
      </c>
      <c r="AU637" s="142" t="str">
        <f t="shared" si="88"/>
        <v/>
      </c>
      <c r="AV637" s="274"/>
      <c r="AW637" s="251"/>
      <c r="AX637" s="252"/>
      <c r="AY637" s="253" t="str">
        <f t="shared" si="81"/>
        <v/>
      </c>
      <c r="AZ637" s="253"/>
    </row>
    <row r="638" spans="1:52" s="140" customFormat="1" ht="14">
      <c r="A638" s="144" t="str">
        <f t="shared" si="82"/>
        <v/>
      </c>
      <c r="B638" s="249" t="str">
        <f t="shared" si="83"/>
        <v/>
      </c>
      <c r="C638" s="250"/>
      <c r="D638" s="144">
        <v>604</v>
      </c>
      <c r="E638" s="144" t="str">
        <f t="shared" si="84"/>
        <v/>
      </c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32"/>
      <c r="AJ638" s="17"/>
      <c r="AK638" s="32"/>
      <c r="AL638" s="5"/>
      <c r="AM638" s="5"/>
      <c r="AN638" s="5"/>
      <c r="AO638" s="5"/>
      <c r="AP638" s="5"/>
      <c r="AQ638" s="296" t="str">
        <f t="shared" si="87"/>
        <v/>
      </c>
      <c r="AR638" s="142" t="str">
        <f t="shared" si="85"/>
        <v/>
      </c>
      <c r="AS638" s="7" t="str">
        <f>UPPER(IF($AI638="","",IF(COUNTIF($AS$34:$AS637,$AI638)&lt;1,$AI638,"")))</f>
        <v/>
      </c>
      <c r="AT638" s="144" t="str">
        <f t="shared" si="86"/>
        <v/>
      </c>
      <c r="AU638" s="142" t="str">
        <f t="shared" si="88"/>
        <v/>
      </c>
      <c r="AV638" s="274"/>
      <c r="AW638" s="251"/>
      <c r="AX638" s="252"/>
      <c r="AY638" s="253" t="str">
        <f t="shared" si="81"/>
        <v/>
      </c>
      <c r="AZ638" s="253"/>
    </row>
    <row r="639" spans="1:52" s="140" customFormat="1" ht="14">
      <c r="A639" s="144" t="str">
        <f t="shared" si="82"/>
        <v/>
      </c>
      <c r="B639" s="249" t="str">
        <f t="shared" si="83"/>
        <v/>
      </c>
      <c r="C639" s="250"/>
      <c r="D639" s="144">
        <v>605</v>
      </c>
      <c r="E639" s="144" t="str">
        <f t="shared" si="84"/>
        <v/>
      </c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32"/>
      <c r="AJ639" s="17"/>
      <c r="AK639" s="32"/>
      <c r="AL639" s="5"/>
      <c r="AM639" s="5"/>
      <c r="AN639" s="5"/>
      <c r="AO639" s="5"/>
      <c r="AP639" s="5"/>
      <c r="AQ639" s="296" t="str">
        <f t="shared" si="87"/>
        <v/>
      </c>
      <c r="AR639" s="142" t="str">
        <f t="shared" si="85"/>
        <v/>
      </c>
      <c r="AS639" s="7" t="str">
        <f>UPPER(IF($AI639="","",IF(COUNTIF($AS$34:$AS638,$AI639)&lt;1,$AI639,"")))</f>
        <v/>
      </c>
      <c r="AT639" s="144" t="str">
        <f t="shared" si="86"/>
        <v/>
      </c>
      <c r="AU639" s="142" t="str">
        <f t="shared" si="88"/>
        <v/>
      </c>
      <c r="AV639" s="274"/>
      <c r="AW639" s="251"/>
      <c r="AX639" s="252"/>
      <c r="AY639" s="253" t="str">
        <f t="shared" si="81"/>
        <v/>
      </c>
      <c r="AZ639" s="253"/>
    </row>
    <row r="640" spans="1:52" s="140" customFormat="1" ht="14">
      <c r="A640" s="144" t="str">
        <f t="shared" si="82"/>
        <v/>
      </c>
      <c r="B640" s="249" t="str">
        <f t="shared" si="83"/>
        <v/>
      </c>
      <c r="C640" s="250"/>
      <c r="D640" s="144">
        <v>606</v>
      </c>
      <c r="E640" s="144" t="str">
        <f t="shared" si="84"/>
        <v/>
      </c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32"/>
      <c r="AJ640" s="17"/>
      <c r="AK640" s="32"/>
      <c r="AL640" s="5"/>
      <c r="AM640" s="5"/>
      <c r="AN640" s="5"/>
      <c r="AO640" s="5"/>
      <c r="AP640" s="5"/>
      <c r="AQ640" s="296" t="str">
        <f t="shared" si="87"/>
        <v/>
      </c>
      <c r="AR640" s="142" t="str">
        <f t="shared" si="85"/>
        <v/>
      </c>
      <c r="AS640" s="7" t="str">
        <f>UPPER(IF($AI640="","",IF(COUNTIF($AS$34:$AS639,$AI640)&lt;1,$AI640,"")))</f>
        <v/>
      </c>
      <c r="AT640" s="144" t="str">
        <f t="shared" si="86"/>
        <v/>
      </c>
      <c r="AU640" s="142" t="str">
        <f t="shared" si="88"/>
        <v/>
      </c>
      <c r="AV640" s="274"/>
      <c r="AW640" s="251"/>
      <c r="AX640" s="252"/>
      <c r="AY640" s="253" t="str">
        <f t="shared" si="81"/>
        <v/>
      </c>
      <c r="AZ640" s="253"/>
    </row>
    <row r="641" spans="1:52" s="140" customFormat="1" ht="14">
      <c r="A641" s="144" t="str">
        <f t="shared" si="82"/>
        <v/>
      </c>
      <c r="B641" s="249" t="str">
        <f t="shared" si="83"/>
        <v/>
      </c>
      <c r="C641" s="250"/>
      <c r="D641" s="144">
        <v>607</v>
      </c>
      <c r="E641" s="144" t="str">
        <f t="shared" si="84"/>
        <v/>
      </c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32"/>
      <c r="AJ641" s="17"/>
      <c r="AK641" s="32"/>
      <c r="AL641" s="5"/>
      <c r="AM641" s="5"/>
      <c r="AN641" s="5"/>
      <c r="AO641" s="5"/>
      <c r="AP641" s="5"/>
      <c r="AQ641" s="296" t="str">
        <f t="shared" si="87"/>
        <v/>
      </c>
      <c r="AR641" s="142" t="str">
        <f t="shared" si="85"/>
        <v/>
      </c>
      <c r="AS641" s="7" t="str">
        <f>UPPER(IF($AI641="","",IF(COUNTIF($AS$34:$AS640,$AI641)&lt;1,$AI641,"")))</f>
        <v/>
      </c>
      <c r="AT641" s="144" t="str">
        <f t="shared" si="86"/>
        <v/>
      </c>
      <c r="AU641" s="142" t="str">
        <f t="shared" si="88"/>
        <v/>
      </c>
      <c r="AV641" s="274"/>
      <c r="AW641" s="251"/>
      <c r="AX641" s="252"/>
      <c r="AY641" s="253" t="str">
        <f t="shared" si="81"/>
        <v/>
      </c>
      <c r="AZ641" s="253"/>
    </row>
    <row r="642" spans="1:52" s="140" customFormat="1" ht="14">
      <c r="A642" s="144" t="str">
        <f t="shared" si="82"/>
        <v/>
      </c>
      <c r="B642" s="249" t="str">
        <f t="shared" si="83"/>
        <v/>
      </c>
      <c r="C642" s="250"/>
      <c r="D642" s="144">
        <v>608</v>
      </c>
      <c r="E642" s="144" t="str">
        <f t="shared" si="84"/>
        <v/>
      </c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32"/>
      <c r="AJ642" s="17"/>
      <c r="AK642" s="32"/>
      <c r="AL642" s="5"/>
      <c r="AM642" s="5"/>
      <c r="AN642" s="5"/>
      <c r="AO642" s="5"/>
      <c r="AP642" s="5"/>
      <c r="AQ642" s="296" t="str">
        <f t="shared" si="87"/>
        <v/>
      </c>
      <c r="AR642" s="142" t="str">
        <f t="shared" si="85"/>
        <v/>
      </c>
      <c r="AS642" s="7" t="str">
        <f>UPPER(IF($AI642="","",IF(COUNTIF($AS$34:$AS641,$AI642)&lt;1,$AI642,"")))</f>
        <v/>
      </c>
      <c r="AT642" s="144" t="str">
        <f t="shared" si="86"/>
        <v/>
      </c>
      <c r="AU642" s="142" t="str">
        <f t="shared" si="88"/>
        <v/>
      </c>
      <c r="AV642" s="274"/>
      <c r="AW642" s="251"/>
      <c r="AX642" s="252"/>
      <c r="AY642" s="253" t="str">
        <f t="shared" si="81"/>
        <v/>
      </c>
      <c r="AZ642" s="253"/>
    </row>
    <row r="643" spans="1:52" s="140" customFormat="1" ht="14">
      <c r="A643" s="144" t="str">
        <f t="shared" si="82"/>
        <v/>
      </c>
      <c r="B643" s="249" t="str">
        <f t="shared" si="83"/>
        <v/>
      </c>
      <c r="C643" s="250"/>
      <c r="D643" s="144">
        <v>609</v>
      </c>
      <c r="E643" s="144" t="str">
        <f t="shared" si="84"/>
        <v/>
      </c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32"/>
      <c r="AJ643" s="17"/>
      <c r="AK643" s="32"/>
      <c r="AL643" s="5"/>
      <c r="AM643" s="5"/>
      <c r="AN643" s="5"/>
      <c r="AO643" s="5"/>
      <c r="AP643" s="5"/>
      <c r="AQ643" s="296" t="str">
        <f t="shared" si="87"/>
        <v/>
      </c>
      <c r="AR643" s="142" t="str">
        <f t="shared" si="85"/>
        <v/>
      </c>
      <c r="AS643" s="7" t="str">
        <f>UPPER(IF($AI643="","",IF(COUNTIF($AS$34:$AS642,$AI643)&lt;1,$AI643,"")))</f>
        <v/>
      </c>
      <c r="AT643" s="144" t="str">
        <f t="shared" si="86"/>
        <v/>
      </c>
      <c r="AU643" s="142" t="str">
        <f t="shared" si="88"/>
        <v/>
      </c>
      <c r="AV643" s="274"/>
      <c r="AW643" s="251"/>
      <c r="AX643" s="252"/>
      <c r="AY643" s="253" t="str">
        <f t="shared" si="81"/>
        <v/>
      </c>
      <c r="AZ643" s="253"/>
    </row>
    <row r="644" spans="1:52" s="140" customFormat="1" ht="14">
      <c r="A644" s="144" t="str">
        <f t="shared" si="82"/>
        <v/>
      </c>
      <c r="B644" s="249" t="str">
        <f t="shared" si="83"/>
        <v/>
      </c>
      <c r="C644" s="250"/>
      <c r="D644" s="144">
        <v>610</v>
      </c>
      <c r="E644" s="144" t="str">
        <f t="shared" si="84"/>
        <v/>
      </c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32"/>
      <c r="AJ644" s="17"/>
      <c r="AK644" s="32"/>
      <c r="AL644" s="5"/>
      <c r="AM644" s="5"/>
      <c r="AN644" s="5"/>
      <c r="AO644" s="5"/>
      <c r="AP644" s="5"/>
      <c r="AQ644" s="296" t="str">
        <f t="shared" si="87"/>
        <v/>
      </c>
      <c r="AR644" s="142" t="str">
        <f t="shared" si="85"/>
        <v/>
      </c>
      <c r="AS644" s="7" t="str">
        <f>UPPER(IF($AI644="","",IF(COUNTIF($AS$34:$AS643,$AI644)&lt;1,$AI644,"")))</f>
        <v/>
      </c>
      <c r="AT644" s="144" t="str">
        <f t="shared" si="86"/>
        <v/>
      </c>
      <c r="AU644" s="142" t="str">
        <f t="shared" si="88"/>
        <v/>
      </c>
      <c r="AV644" s="274"/>
      <c r="AW644" s="251"/>
      <c r="AX644" s="252"/>
      <c r="AY644" s="253" t="str">
        <f t="shared" si="81"/>
        <v/>
      </c>
      <c r="AZ644" s="253"/>
    </row>
    <row r="645" spans="1:52" s="140" customFormat="1" ht="14">
      <c r="A645" s="144" t="str">
        <f t="shared" si="82"/>
        <v/>
      </c>
      <c r="B645" s="249" t="str">
        <f t="shared" si="83"/>
        <v/>
      </c>
      <c r="C645" s="250"/>
      <c r="D645" s="144">
        <v>611</v>
      </c>
      <c r="E645" s="144" t="str">
        <f t="shared" si="84"/>
        <v/>
      </c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32"/>
      <c r="AJ645" s="17"/>
      <c r="AK645" s="32"/>
      <c r="AL645" s="5"/>
      <c r="AM645" s="5"/>
      <c r="AN645" s="5"/>
      <c r="AO645" s="5"/>
      <c r="AP645" s="5"/>
      <c r="AQ645" s="296" t="str">
        <f t="shared" si="87"/>
        <v/>
      </c>
      <c r="AR645" s="142" t="str">
        <f t="shared" si="85"/>
        <v/>
      </c>
      <c r="AS645" s="7" t="str">
        <f>UPPER(IF($AI645="","",IF(COUNTIF($AS$34:$AS644,$AI645)&lt;1,$AI645,"")))</f>
        <v/>
      </c>
      <c r="AT645" s="144" t="str">
        <f t="shared" si="86"/>
        <v/>
      </c>
      <c r="AU645" s="142" t="str">
        <f t="shared" si="88"/>
        <v/>
      </c>
      <c r="AV645" s="274"/>
      <c r="AW645" s="251"/>
      <c r="AX645" s="252"/>
      <c r="AY645" s="253" t="str">
        <f t="shared" si="81"/>
        <v/>
      </c>
      <c r="AZ645" s="253"/>
    </row>
    <row r="646" spans="1:52" s="140" customFormat="1" ht="14">
      <c r="A646" s="144" t="str">
        <f t="shared" si="82"/>
        <v/>
      </c>
      <c r="B646" s="249" t="str">
        <f t="shared" si="83"/>
        <v/>
      </c>
      <c r="C646" s="250"/>
      <c r="D646" s="144">
        <v>612</v>
      </c>
      <c r="E646" s="144" t="str">
        <f t="shared" si="84"/>
        <v/>
      </c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32"/>
      <c r="AJ646" s="17"/>
      <c r="AK646" s="32"/>
      <c r="AL646" s="5"/>
      <c r="AM646" s="5"/>
      <c r="AN646" s="5"/>
      <c r="AO646" s="5"/>
      <c r="AP646" s="5"/>
      <c r="AQ646" s="296" t="str">
        <f t="shared" si="87"/>
        <v/>
      </c>
      <c r="AR646" s="142" t="str">
        <f t="shared" si="85"/>
        <v/>
      </c>
      <c r="AS646" s="7" t="str">
        <f>UPPER(IF($AI646="","",IF(COUNTIF($AS$34:$AS645,$AI646)&lt;1,$AI646,"")))</f>
        <v/>
      </c>
      <c r="AT646" s="144" t="str">
        <f t="shared" si="86"/>
        <v/>
      </c>
      <c r="AU646" s="142" t="str">
        <f t="shared" si="88"/>
        <v/>
      </c>
      <c r="AV646" s="274"/>
      <c r="AW646" s="251"/>
      <c r="AX646" s="252"/>
      <c r="AY646" s="253" t="str">
        <f t="shared" si="81"/>
        <v/>
      </c>
      <c r="AZ646" s="253"/>
    </row>
    <row r="647" spans="1:52" s="140" customFormat="1" ht="14">
      <c r="A647" s="144" t="str">
        <f t="shared" si="82"/>
        <v/>
      </c>
      <c r="B647" s="249" t="str">
        <f t="shared" si="83"/>
        <v/>
      </c>
      <c r="C647" s="250"/>
      <c r="D647" s="144">
        <v>613</v>
      </c>
      <c r="E647" s="144" t="str">
        <f t="shared" si="84"/>
        <v/>
      </c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32"/>
      <c r="AJ647" s="17"/>
      <c r="AK647" s="32"/>
      <c r="AL647" s="5"/>
      <c r="AM647" s="5"/>
      <c r="AN647" s="5"/>
      <c r="AO647" s="5"/>
      <c r="AP647" s="5"/>
      <c r="AQ647" s="296" t="str">
        <f t="shared" si="87"/>
        <v/>
      </c>
      <c r="AR647" s="142" t="str">
        <f t="shared" si="85"/>
        <v/>
      </c>
      <c r="AS647" s="7" t="str">
        <f>UPPER(IF($AI647="","",IF(COUNTIF($AS$34:$AS646,$AI647)&lt;1,$AI647,"")))</f>
        <v/>
      </c>
      <c r="AT647" s="144" t="str">
        <f t="shared" si="86"/>
        <v/>
      </c>
      <c r="AU647" s="142" t="str">
        <f t="shared" si="88"/>
        <v/>
      </c>
      <c r="AV647" s="274"/>
      <c r="AW647" s="251"/>
      <c r="AX647" s="252"/>
      <c r="AY647" s="253" t="str">
        <f t="shared" si="81"/>
        <v/>
      </c>
      <c r="AZ647" s="253"/>
    </row>
    <row r="648" spans="1:52" s="140" customFormat="1" ht="14">
      <c r="A648" s="144" t="str">
        <f t="shared" si="82"/>
        <v/>
      </c>
      <c r="B648" s="249" t="str">
        <f t="shared" si="83"/>
        <v/>
      </c>
      <c r="C648" s="250"/>
      <c r="D648" s="144">
        <v>614</v>
      </c>
      <c r="E648" s="144" t="str">
        <f t="shared" si="84"/>
        <v/>
      </c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32"/>
      <c r="AJ648" s="17"/>
      <c r="AK648" s="32"/>
      <c r="AL648" s="5"/>
      <c r="AM648" s="5"/>
      <c r="AN648" s="5"/>
      <c r="AO648" s="5"/>
      <c r="AP648" s="5"/>
      <c r="AQ648" s="296" t="str">
        <f t="shared" si="87"/>
        <v/>
      </c>
      <c r="AR648" s="142" t="str">
        <f t="shared" si="85"/>
        <v/>
      </c>
      <c r="AS648" s="7" t="str">
        <f>UPPER(IF($AI648="","",IF(COUNTIF($AS$34:$AS647,$AI648)&lt;1,$AI648,"")))</f>
        <v/>
      </c>
      <c r="AT648" s="144" t="str">
        <f t="shared" si="86"/>
        <v/>
      </c>
      <c r="AU648" s="142" t="str">
        <f t="shared" si="88"/>
        <v/>
      </c>
      <c r="AV648" s="274"/>
      <c r="AW648" s="251"/>
      <c r="AX648" s="252"/>
      <c r="AY648" s="253" t="str">
        <f t="shared" si="81"/>
        <v/>
      </c>
      <c r="AZ648" s="253"/>
    </row>
    <row r="649" spans="1:52" s="140" customFormat="1" ht="14">
      <c r="A649" s="144" t="str">
        <f t="shared" si="82"/>
        <v/>
      </c>
      <c r="B649" s="249" t="str">
        <f t="shared" si="83"/>
        <v/>
      </c>
      <c r="C649" s="250"/>
      <c r="D649" s="144">
        <v>615</v>
      </c>
      <c r="E649" s="144" t="str">
        <f t="shared" si="84"/>
        <v/>
      </c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32"/>
      <c r="AJ649" s="17"/>
      <c r="AK649" s="32"/>
      <c r="AL649" s="5"/>
      <c r="AM649" s="5"/>
      <c r="AN649" s="5"/>
      <c r="AO649" s="5"/>
      <c r="AP649" s="5"/>
      <c r="AQ649" s="296" t="str">
        <f t="shared" si="87"/>
        <v/>
      </c>
      <c r="AR649" s="142" t="str">
        <f t="shared" si="85"/>
        <v/>
      </c>
      <c r="AS649" s="7" t="str">
        <f>UPPER(IF($AI649="","",IF(COUNTIF($AS$34:$AS648,$AI649)&lt;1,$AI649,"")))</f>
        <v/>
      </c>
      <c r="AT649" s="144" t="str">
        <f t="shared" si="86"/>
        <v/>
      </c>
      <c r="AU649" s="142" t="str">
        <f t="shared" si="88"/>
        <v/>
      </c>
      <c r="AV649" s="274"/>
      <c r="AW649" s="251"/>
      <c r="AX649" s="252"/>
      <c r="AY649" s="253" t="str">
        <f t="shared" si="81"/>
        <v/>
      </c>
      <c r="AZ649" s="253"/>
    </row>
    <row r="650" spans="1:52" s="140" customFormat="1" ht="14">
      <c r="A650" s="144" t="str">
        <f t="shared" si="82"/>
        <v/>
      </c>
      <c r="B650" s="249" t="str">
        <f t="shared" si="83"/>
        <v/>
      </c>
      <c r="C650" s="250"/>
      <c r="D650" s="144">
        <v>616</v>
      </c>
      <c r="E650" s="144" t="str">
        <f t="shared" si="84"/>
        <v/>
      </c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32"/>
      <c r="AJ650" s="17"/>
      <c r="AK650" s="32"/>
      <c r="AL650" s="5"/>
      <c r="AM650" s="5"/>
      <c r="AN650" s="5"/>
      <c r="AO650" s="5"/>
      <c r="AP650" s="5"/>
      <c r="AQ650" s="296" t="str">
        <f t="shared" si="87"/>
        <v/>
      </c>
      <c r="AR650" s="142" t="str">
        <f t="shared" si="85"/>
        <v/>
      </c>
      <c r="AS650" s="7" t="str">
        <f>UPPER(IF($AI650="","",IF(COUNTIF($AS$34:$AS649,$AI650)&lt;1,$AI650,"")))</f>
        <v/>
      </c>
      <c r="AT650" s="144" t="str">
        <f t="shared" si="86"/>
        <v/>
      </c>
      <c r="AU650" s="142" t="str">
        <f t="shared" si="88"/>
        <v/>
      </c>
      <c r="AV650" s="274"/>
      <c r="AW650" s="251"/>
      <c r="AX650" s="252"/>
      <c r="AY650" s="253" t="str">
        <f t="shared" si="81"/>
        <v/>
      </c>
      <c r="AZ650" s="253"/>
    </row>
    <row r="651" spans="1:52" s="140" customFormat="1" ht="14">
      <c r="A651" s="144" t="str">
        <f t="shared" si="82"/>
        <v/>
      </c>
      <c r="B651" s="249" t="str">
        <f t="shared" si="83"/>
        <v/>
      </c>
      <c r="C651" s="250"/>
      <c r="D651" s="144">
        <v>617</v>
      </c>
      <c r="E651" s="144" t="str">
        <f t="shared" si="84"/>
        <v/>
      </c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32"/>
      <c r="AJ651" s="17"/>
      <c r="AK651" s="32"/>
      <c r="AL651" s="5"/>
      <c r="AM651" s="5"/>
      <c r="AN651" s="5"/>
      <c r="AO651" s="5"/>
      <c r="AP651" s="5"/>
      <c r="AQ651" s="296" t="str">
        <f t="shared" si="87"/>
        <v/>
      </c>
      <c r="AR651" s="142" t="str">
        <f t="shared" si="85"/>
        <v/>
      </c>
      <c r="AS651" s="7" t="str">
        <f>UPPER(IF($AI651="","",IF(COUNTIF($AS$34:$AS650,$AI651)&lt;1,$AI651,"")))</f>
        <v/>
      </c>
      <c r="AT651" s="144" t="str">
        <f t="shared" si="86"/>
        <v/>
      </c>
      <c r="AU651" s="142" t="str">
        <f t="shared" si="88"/>
        <v/>
      </c>
      <c r="AV651" s="274"/>
      <c r="AW651" s="251"/>
      <c r="AX651" s="252"/>
      <c r="AY651" s="253" t="str">
        <f t="shared" si="81"/>
        <v/>
      </c>
      <c r="AZ651" s="253"/>
    </row>
    <row r="652" spans="1:52" s="140" customFormat="1" ht="14">
      <c r="A652" s="144" t="str">
        <f t="shared" si="82"/>
        <v/>
      </c>
      <c r="B652" s="249" t="str">
        <f t="shared" si="83"/>
        <v/>
      </c>
      <c r="C652" s="250"/>
      <c r="D652" s="144">
        <v>618</v>
      </c>
      <c r="E652" s="144" t="str">
        <f t="shared" si="84"/>
        <v/>
      </c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32"/>
      <c r="AJ652" s="17"/>
      <c r="AK652" s="32"/>
      <c r="AL652" s="5"/>
      <c r="AM652" s="5"/>
      <c r="AN652" s="5"/>
      <c r="AO652" s="5"/>
      <c r="AP652" s="5"/>
      <c r="AQ652" s="296" t="str">
        <f t="shared" si="87"/>
        <v/>
      </c>
      <c r="AR652" s="142" t="str">
        <f t="shared" si="85"/>
        <v/>
      </c>
      <c r="AS652" s="7" t="str">
        <f>UPPER(IF($AI652="","",IF(COUNTIF($AS$34:$AS651,$AI652)&lt;1,$AI652,"")))</f>
        <v/>
      </c>
      <c r="AT652" s="144" t="str">
        <f t="shared" si="86"/>
        <v/>
      </c>
      <c r="AU652" s="142" t="str">
        <f t="shared" si="88"/>
        <v/>
      </c>
      <c r="AV652" s="274"/>
      <c r="AW652" s="251"/>
      <c r="AX652" s="252"/>
      <c r="AY652" s="253" t="str">
        <f t="shared" si="81"/>
        <v/>
      </c>
      <c r="AZ652" s="253"/>
    </row>
    <row r="653" spans="1:52" s="140" customFormat="1" ht="14">
      <c r="A653" s="144" t="str">
        <f t="shared" si="82"/>
        <v/>
      </c>
      <c r="B653" s="249" t="str">
        <f t="shared" si="83"/>
        <v/>
      </c>
      <c r="C653" s="250"/>
      <c r="D653" s="144">
        <v>619</v>
      </c>
      <c r="E653" s="144" t="str">
        <f t="shared" si="84"/>
        <v/>
      </c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32"/>
      <c r="AJ653" s="17"/>
      <c r="AK653" s="32"/>
      <c r="AL653" s="5"/>
      <c r="AM653" s="5"/>
      <c r="AN653" s="5"/>
      <c r="AO653" s="5"/>
      <c r="AP653" s="5"/>
      <c r="AQ653" s="296" t="str">
        <f t="shared" si="87"/>
        <v/>
      </c>
      <c r="AR653" s="142" t="str">
        <f t="shared" si="85"/>
        <v/>
      </c>
      <c r="AS653" s="7" t="str">
        <f>UPPER(IF($AI653="","",IF(COUNTIF($AS$34:$AS652,$AI653)&lt;1,$AI653,"")))</f>
        <v/>
      </c>
      <c r="AT653" s="144" t="str">
        <f t="shared" si="86"/>
        <v/>
      </c>
      <c r="AU653" s="142" t="str">
        <f t="shared" si="88"/>
        <v/>
      </c>
      <c r="AV653" s="274"/>
      <c r="AW653" s="251"/>
      <c r="AX653" s="252"/>
      <c r="AY653" s="253" t="str">
        <f t="shared" si="81"/>
        <v/>
      </c>
      <c r="AZ653" s="253"/>
    </row>
    <row r="654" spans="1:52" s="140" customFormat="1" ht="14">
      <c r="A654" s="144" t="str">
        <f t="shared" si="82"/>
        <v/>
      </c>
      <c r="B654" s="249" t="str">
        <f t="shared" si="83"/>
        <v/>
      </c>
      <c r="C654" s="250"/>
      <c r="D654" s="144">
        <v>620</v>
      </c>
      <c r="E654" s="144" t="str">
        <f t="shared" si="84"/>
        <v/>
      </c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32"/>
      <c r="AJ654" s="17"/>
      <c r="AK654" s="32"/>
      <c r="AL654" s="5"/>
      <c r="AM654" s="5"/>
      <c r="AN654" s="5"/>
      <c r="AO654" s="5"/>
      <c r="AP654" s="5"/>
      <c r="AQ654" s="296" t="str">
        <f t="shared" si="87"/>
        <v/>
      </c>
      <c r="AR654" s="142" t="str">
        <f t="shared" si="85"/>
        <v/>
      </c>
      <c r="AS654" s="7" t="str">
        <f>UPPER(IF($AI654="","",IF(COUNTIF($AS$34:$AS653,$AI654)&lt;1,$AI654,"")))</f>
        <v/>
      </c>
      <c r="AT654" s="144" t="str">
        <f t="shared" si="86"/>
        <v/>
      </c>
      <c r="AU654" s="142" t="str">
        <f t="shared" si="88"/>
        <v/>
      </c>
      <c r="AV654" s="274"/>
      <c r="AW654" s="251"/>
      <c r="AX654" s="252"/>
      <c r="AY654" s="253" t="str">
        <f t="shared" si="81"/>
        <v/>
      </c>
      <c r="AZ654" s="253"/>
    </row>
    <row r="655" spans="1:52" s="140" customFormat="1" ht="14">
      <c r="A655" s="144" t="str">
        <f t="shared" si="82"/>
        <v/>
      </c>
      <c r="B655" s="249" t="str">
        <f t="shared" si="83"/>
        <v/>
      </c>
      <c r="C655" s="250"/>
      <c r="D655" s="144">
        <v>621</v>
      </c>
      <c r="E655" s="144" t="str">
        <f t="shared" si="84"/>
        <v/>
      </c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32"/>
      <c r="AJ655" s="17"/>
      <c r="AK655" s="32"/>
      <c r="AL655" s="5"/>
      <c r="AM655" s="5"/>
      <c r="AN655" s="5"/>
      <c r="AO655" s="5"/>
      <c r="AP655" s="5"/>
      <c r="AQ655" s="296" t="str">
        <f t="shared" si="87"/>
        <v/>
      </c>
      <c r="AR655" s="142" t="str">
        <f t="shared" si="85"/>
        <v/>
      </c>
      <c r="AS655" s="7" t="str">
        <f>UPPER(IF($AI655="","",IF(COUNTIF($AS$34:$AS654,$AI655)&lt;1,$AI655,"")))</f>
        <v/>
      </c>
      <c r="AT655" s="144" t="str">
        <f t="shared" si="86"/>
        <v/>
      </c>
      <c r="AU655" s="142" t="str">
        <f t="shared" si="88"/>
        <v/>
      </c>
      <c r="AV655" s="274"/>
      <c r="AW655" s="251"/>
      <c r="AX655" s="252"/>
      <c r="AY655" s="253" t="str">
        <f t="shared" si="81"/>
        <v/>
      </c>
      <c r="AZ655" s="253"/>
    </row>
    <row r="656" spans="1:52" s="140" customFormat="1" ht="14">
      <c r="A656" s="144" t="str">
        <f t="shared" si="82"/>
        <v/>
      </c>
      <c r="B656" s="249" t="str">
        <f t="shared" si="83"/>
        <v/>
      </c>
      <c r="C656" s="250"/>
      <c r="D656" s="144">
        <v>622</v>
      </c>
      <c r="E656" s="144" t="str">
        <f t="shared" si="84"/>
        <v/>
      </c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32"/>
      <c r="AJ656" s="17"/>
      <c r="AK656" s="32"/>
      <c r="AL656" s="5"/>
      <c r="AM656" s="5"/>
      <c r="AN656" s="5"/>
      <c r="AO656" s="5"/>
      <c r="AP656" s="5"/>
      <c r="AQ656" s="296" t="str">
        <f t="shared" si="87"/>
        <v/>
      </c>
      <c r="AR656" s="142" t="str">
        <f t="shared" si="85"/>
        <v/>
      </c>
      <c r="AS656" s="7" t="str">
        <f>UPPER(IF($AI656="","",IF(COUNTIF($AS$34:$AS655,$AI656)&lt;1,$AI656,"")))</f>
        <v/>
      </c>
      <c r="AT656" s="144" t="str">
        <f t="shared" si="86"/>
        <v/>
      </c>
      <c r="AU656" s="142" t="str">
        <f t="shared" si="88"/>
        <v/>
      </c>
      <c r="AV656" s="274"/>
      <c r="AW656" s="251"/>
      <c r="AX656" s="252"/>
      <c r="AY656" s="253" t="str">
        <f t="shared" si="81"/>
        <v/>
      </c>
      <c r="AZ656" s="253"/>
    </row>
    <row r="657" spans="1:52" s="140" customFormat="1" ht="14">
      <c r="A657" s="144" t="str">
        <f t="shared" si="82"/>
        <v/>
      </c>
      <c r="B657" s="249" t="str">
        <f t="shared" si="83"/>
        <v/>
      </c>
      <c r="C657" s="250"/>
      <c r="D657" s="144">
        <v>623</v>
      </c>
      <c r="E657" s="144" t="str">
        <f t="shared" si="84"/>
        <v/>
      </c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32"/>
      <c r="AJ657" s="17"/>
      <c r="AK657" s="32"/>
      <c r="AL657" s="5"/>
      <c r="AM657" s="5"/>
      <c r="AN657" s="5"/>
      <c r="AO657" s="5"/>
      <c r="AP657" s="5"/>
      <c r="AQ657" s="296" t="str">
        <f t="shared" si="87"/>
        <v/>
      </c>
      <c r="AR657" s="142" t="str">
        <f t="shared" si="85"/>
        <v/>
      </c>
      <c r="AS657" s="7" t="str">
        <f>UPPER(IF($AI657="","",IF(COUNTIF($AS$34:$AS656,$AI657)&lt;1,$AI657,"")))</f>
        <v/>
      </c>
      <c r="AT657" s="144" t="str">
        <f t="shared" si="86"/>
        <v/>
      </c>
      <c r="AU657" s="142" t="str">
        <f t="shared" si="88"/>
        <v/>
      </c>
      <c r="AV657" s="274"/>
      <c r="AW657" s="251"/>
      <c r="AX657" s="252"/>
      <c r="AY657" s="253" t="str">
        <f t="shared" si="81"/>
        <v/>
      </c>
      <c r="AZ657" s="253"/>
    </row>
    <row r="658" spans="1:52" s="140" customFormat="1" ht="14">
      <c r="A658" s="144" t="str">
        <f t="shared" si="82"/>
        <v/>
      </c>
      <c r="B658" s="249" t="str">
        <f t="shared" si="83"/>
        <v/>
      </c>
      <c r="C658" s="250"/>
      <c r="D658" s="144">
        <v>624</v>
      </c>
      <c r="E658" s="144" t="str">
        <f t="shared" si="84"/>
        <v/>
      </c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32"/>
      <c r="AJ658" s="17"/>
      <c r="AK658" s="32"/>
      <c r="AL658" s="5"/>
      <c r="AM658" s="5"/>
      <c r="AN658" s="5"/>
      <c r="AO658" s="5"/>
      <c r="AP658" s="5"/>
      <c r="AQ658" s="296" t="str">
        <f t="shared" si="87"/>
        <v/>
      </c>
      <c r="AR658" s="142" t="str">
        <f t="shared" si="85"/>
        <v/>
      </c>
      <c r="AS658" s="7" t="str">
        <f>UPPER(IF($AI658="","",IF(COUNTIF($AS$34:$AS657,$AI658)&lt;1,$AI658,"")))</f>
        <v/>
      </c>
      <c r="AT658" s="144" t="str">
        <f t="shared" si="86"/>
        <v/>
      </c>
      <c r="AU658" s="142" t="str">
        <f t="shared" si="88"/>
        <v/>
      </c>
      <c r="AV658" s="274"/>
      <c r="AW658" s="251"/>
      <c r="AX658" s="252"/>
      <c r="AY658" s="253" t="str">
        <f t="shared" si="81"/>
        <v/>
      </c>
      <c r="AZ658" s="253"/>
    </row>
    <row r="659" spans="1:52" s="140" customFormat="1" ht="14">
      <c r="A659" s="144" t="str">
        <f t="shared" si="82"/>
        <v/>
      </c>
      <c r="B659" s="249" t="str">
        <f t="shared" si="83"/>
        <v/>
      </c>
      <c r="C659" s="250"/>
      <c r="D659" s="144">
        <v>625</v>
      </c>
      <c r="E659" s="144" t="str">
        <f t="shared" si="84"/>
        <v/>
      </c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32"/>
      <c r="AJ659" s="17"/>
      <c r="AK659" s="32"/>
      <c r="AL659" s="5"/>
      <c r="AM659" s="5"/>
      <c r="AN659" s="5"/>
      <c r="AO659" s="5"/>
      <c r="AP659" s="5"/>
      <c r="AQ659" s="296" t="str">
        <f t="shared" si="87"/>
        <v/>
      </c>
      <c r="AR659" s="142" t="str">
        <f t="shared" si="85"/>
        <v/>
      </c>
      <c r="AS659" s="7" t="str">
        <f>UPPER(IF($AI659="","",IF(COUNTIF($AS$34:$AS658,$AI659)&lt;1,$AI659,"")))</f>
        <v/>
      </c>
      <c r="AT659" s="144" t="str">
        <f t="shared" si="86"/>
        <v/>
      </c>
      <c r="AU659" s="142" t="str">
        <f t="shared" si="88"/>
        <v/>
      </c>
      <c r="AV659" s="274"/>
      <c r="AW659" s="251"/>
      <c r="AX659" s="252"/>
      <c r="AY659" s="253" t="str">
        <f t="shared" si="81"/>
        <v/>
      </c>
      <c r="AZ659" s="253"/>
    </row>
    <row r="660" spans="1:52" s="140" customFormat="1" ht="14">
      <c r="A660" s="144" t="str">
        <f t="shared" si="82"/>
        <v/>
      </c>
      <c r="B660" s="249" t="str">
        <f t="shared" si="83"/>
        <v/>
      </c>
      <c r="C660" s="250"/>
      <c r="D660" s="144">
        <v>626</v>
      </c>
      <c r="E660" s="144" t="str">
        <f t="shared" si="84"/>
        <v/>
      </c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32"/>
      <c r="AJ660" s="17"/>
      <c r="AK660" s="32"/>
      <c r="AL660" s="5"/>
      <c r="AM660" s="5"/>
      <c r="AN660" s="5"/>
      <c r="AO660" s="5"/>
      <c r="AP660" s="5"/>
      <c r="AQ660" s="296" t="str">
        <f t="shared" si="87"/>
        <v/>
      </c>
      <c r="AR660" s="142" t="str">
        <f t="shared" si="85"/>
        <v/>
      </c>
      <c r="AS660" s="7" t="str">
        <f>UPPER(IF($AI660="","",IF(COUNTIF($AS$34:$AS659,$AI660)&lt;1,$AI660,"")))</f>
        <v/>
      </c>
      <c r="AT660" s="144" t="str">
        <f t="shared" si="86"/>
        <v/>
      </c>
      <c r="AU660" s="142" t="str">
        <f t="shared" si="88"/>
        <v/>
      </c>
      <c r="AV660" s="274"/>
      <c r="AW660" s="251"/>
      <c r="AX660" s="252"/>
      <c r="AY660" s="253" t="str">
        <f t="shared" si="81"/>
        <v/>
      </c>
      <c r="AZ660" s="253"/>
    </row>
    <row r="661" spans="1:52" s="140" customFormat="1" ht="14">
      <c r="A661" s="144" t="str">
        <f t="shared" si="82"/>
        <v/>
      </c>
      <c r="B661" s="249" t="str">
        <f t="shared" si="83"/>
        <v/>
      </c>
      <c r="C661" s="250"/>
      <c r="D661" s="144">
        <v>627</v>
      </c>
      <c r="E661" s="144" t="str">
        <f t="shared" si="84"/>
        <v/>
      </c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32"/>
      <c r="AJ661" s="17"/>
      <c r="AK661" s="32"/>
      <c r="AL661" s="5"/>
      <c r="AM661" s="5"/>
      <c r="AN661" s="5"/>
      <c r="AO661" s="5"/>
      <c r="AP661" s="5"/>
      <c r="AQ661" s="296" t="str">
        <f t="shared" si="87"/>
        <v/>
      </c>
      <c r="AR661" s="142" t="str">
        <f t="shared" si="85"/>
        <v/>
      </c>
      <c r="AS661" s="7" t="str">
        <f>UPPER(IF($AI661="","",IF(COUNTIF($AS$34:$AS660,$AI661)&lt;1,$AI661,"")))</f>
        <v/>
      </c>
      <c r="AT661" s="144" t="str">
        <f t="shared" si="86"/>
        <v/>
      </c>
      <c r="AU661" s="142" t="str">
        <f t="shared" si="88"/>
        <v/>
      </c>
      <c r="AV661" s="274"/>
      <c r="AW661" s="251"/>
      <c r="AX661" s="252"/>
      <c r="AY661" s="253" t="str">
        <f t="shared" si="81"/>
        <v/>
      </c>
      <c r="AZ661" s="253"/>
    </row>
    <row r="662" spans="1:52" s="140" customFormat="1" ht="14">
      <c r="A662" s="144" t="str">
        <f t="shared" si="82"/>
        <v/>
      </c>
      <c r="B662" s="249" t="str">
        <f t="shared" si="83"/>
        <v/>
      </c>
      <c r="C662" s="250"/>
      <c r="D662" s="144">
        <v>628</v>
      </c>
      <c r="E662" s="144" t="str">
        <f t="shared" si="84"/>
        <v/>
      </c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32"/>
      <c r="AJ662" s="17"/>
      <c r="AK662" s="32"/>
      <c r="AL662" s="5"/>
      <c r="AM662" s="5"/>
      <c r="AN662" s="5"/>
      <c r="AO662" s="5"/>
      <c r="AP662" s="5"/>
      <c r="AQ662" s="296" t="str">
        <f t="shared" si="87"/>
        <v/>
      </c>
      <c r="AR662" s="142" t="str">
        <f t="shared" si="85"/>
        <v/>
      </c>
      <c r="AS662" s="7" t="str">
        <f>UPPER(IF($AI662="","",IF(COUNTIF($AS$34:$AS661,$AI662)&lt;1,$AI662,"")))</f>
        <v/>
      </c>
      <c r="AT662" s="144" t="str">
        <f t="shared" si="86"/>
        <v/>
      </c>
      <c r="AU662" s="142" t="str">
        <f t="shared" si="88"/>
        <v/>
      </c>
      <c r="AV662" s="274"/>
      <c r="AW662" s="251"/>
      <c r="AX662" s="252"/>
      <c r="AY662" s="253" t="str">
        <f t="shared" si="81"/>
        <v/>
      </c>
      <c r="AZ662" s="253"/>
    </row>
    <row r="663" spans="1:52" s="140" customFormat="1" ht="14">
      <c r="A663" s="144" t="str">
        <f t="shared" si="82"/>
        <v/>
      </c>
      <c r="B663" s="249" t="str">
        <f t="shared" si="83"/>
        <v/>
      </c>
      <c r="C663" s="250"/>
      <c r="D663" s="144">
        <v>629</v>
      </c>
      <c r="E663" s="144" t="str">
        <f t="shared" si="84"/>
        <v/>
      </c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32"/>
      <c r="AJ663" s="17"/>
      <c r="AK663" s="32"/>
      <c r="AL663" s="5"/>
      <c r="AM663" s="5"/>
      <c r="AN663" s="5"/>
      <c r="AO663" s="5"/>
      <c r="AP663" s="5"/>
      <c r="AQ663" s="296" t="str">
        <f t="shared" si="87"/>
        <v/>
      </c>
      <c r="AR663" s="142" t="str">
        <f t="shared" si="85"/>
        <v/>
      </c>
      <c r="AS663" s="7" t="str">
        <f>UPPER(IF($AI663="","",IF(COUNTIF($AS$34:$AS662,$AI663)&lt;1,$AI663,"")))</f>
        <v/>
      </c>
      <c r="AT663" s="144" t="str">
        <f t="shared" si="86"/>
        <v/>
      </c>
      <c r="AU663" s="142" t="str">
        <f t="shared" si="88"/>
        <v/>
      </c>
      <c r="AV663" s="274"/>
      <c r="AW663" s="251"/>
      <c r="AX663" s="252"/>
      <c r="AY663" s="253" t="str">
        <f t="shared" si="81"/>
        <v/>
      </c>
      <c r="AZ663" s="253"/>
    </row>
    <row r="664" spans="1:52" s="140" customFormat="1" ht="14">
      <c r="A664" s="144" t="str">
        <f t="shared" si="82"/>
        <v/>
      </c>
      <c r="B664" s="249" t="str">
        <f t="shared" si="83"/>
        <v/>
      </c>
      <c r="C664" s="250"/>
      <c r="D664" s="144">
        <v>630</v>
      </c>
      <c r="E664" s="144" t="str">
        <f t="shared" si="84"/>
        <v/>
      </c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32"/>
      <c r="AJ664" s="17"/>
      <c r="AK664" s="32"/>
      <c r="AL664" s="5"/>
      <c r="AM664" s="5"/>
      <c r="AN664" s="5"/>
      <c r="AO664" s="5"/>
      <c r="AP664" s="5"/>
      <c r="AQ664" s="296" t="str">
        <f t="shared" si="87"/>
        <v/>
      </c>
      <c r="AR664" s="142" t="str">
        <f t="shared" si="85"/>
        <v/>
      </c>
      <c r="AS664" s="7" t="str">
        <f>UPPER(IF($AI664="","",IF(COUNTIF($AS$34:$AS663,$AI664)&lt;1,$AI664,"")))</f>
        <v/>
      </c>
      <c r="AT664" s="144" t="str">
        <f t="shared" si="86"/>
        <v/>
      </c>
      <c r="AU664" s="142" t="str">
        <f t="shared" si="88"/>
        <v/>
      </c>
      <c r="AV664" s="274"/>
      <c r="AW664" s="251"/>
      <c r="AX664" s="252"/>
      <c r="AY664" s="253" t="str">
        <f t="shared" si="81"/>
        <v/>
      </c>
      <c r="AZ664" s="253"/>
    </row>
    <row r="665" spans="1:52" s="140" customFormat="1" ht="14">
      <c r="A665" s="144" t="str">
        <f t="shared" si="82"/>
        <v/>
      </c>
      <c r="B665" s="249" t="str">
        <f t="shared" si="83"/>
        <v/>
      </c>
      <c r="C665" s="250"/>
      <c r="D665" s="144">
        <v>631</v>
      </c>
      <c r="E665" s="144" t="str">
        <f t="shared" si="84"/>
        <v/>
      </c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32"/>
      <c r="AJ665" s="17"/>
      <c r="AK665" s="32"/>
      <c r="AL665" s="5"/>
      <c r="AM665" s="5"/>
      <c r="AN665" s="5"/>
      <c r="AO665" s="5"/>
      <c r="AP665" s="5"/>
      <c r="AQ665" s="296" t="str">
        <f t="shared" si="87"/>
        <v/>
      </c>
      <c r="AR665" s="142" t="str">
        <f t="shared" si="85"/>
        <v/>
      </c>
      <c r="AS665" s="7" t="str">
        <f>UPPER(IF($AI665="","",IF(COUNTIF($AS$34:$AS664,$AI665)&lt;1,$AI665,"")))</f>
        <v/>
      </c>
      <c r="AT665" s="144" t="str">
        <f t="shared" si="86"/>
        <v/>
      </c>
      <c r="AU665" s="142" t="str">
        <f t="shared" si="88"/>
        <v/>
      </c>
      <c r="AV665" s="274"/>
      <c r="AW665" s="251"/>
      <c r="AX665" s="252"/>
      <c r="AY665" s="253" t="str">
        <f t="shared" si="81"/>
        <v/>
      </c>
      <c r="AZ665" s="253"/>
    </row>
    <row r="666" spans="1:52" s="140" customFormat="1" ht="14">
      <c r="A666" s="144" t="str">
        <f t="shared" si="82"/>
        <v/>
      </c>
      <c r="B666" s="249" t="str">
        <f t="shared" si="83"/>
        <v/>
      </c>
      <c r="C666" s="250"/>
      <c r="D666" s="144">
        <v>632</v>
      </c>
      <c r="E666" s="144" t="str">
        <f t="shared" si="84"/>
        <v/>
      </c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32"/>
      <c r="AJ666" s="17"/>
      <c r="AK666" s="32"/>
      <c r="AL666" s="5"/>
      <c r="AM666" s="5"/>
      <c r="AN666" s="5"/>
      <c r="AO666" s="5"/>
      <c r="AP666" s="5"/>
      <c r="AQ666" s="296" t="str">
        <f t="shared" si="87"/>
        <v/>
      </c>
      <c r="AR666" s="142" t="str">
        <f t="shared" si="85"/>
        <v/>
      </c>
      <c r="AS666" s="7" t="str">
        <f>UPPER(IF($AI666="","",IF(COUNTIF($AS$34:$AS665,$AI666)&lt;1,$AI666,"")))</f>
        <v/>
      </c>
      <c r="AT666" s="144" t="str">
        <f t="shared" si="86"/>
        <v/>
      </c>
      <c r="AU666" s="142" t="str">
        <f t="shared" si="88"/>
        <v/>
      </c>
      <c r="AV666" s="274"/>
      <c r="AW666" s="251"/>
      <c r="AX666" s="252"/>
      <c r="AY666" s="253" t="str">
        <f t="shared" si="81"/>
        <v/>
      </c>
      <c r="AZ666" s="253"/>
    </row>
    <row r="667" spans="1:52" s="140" customFormat="1" ht="14">
      <c r="A667" s="144" t="str">
        <f t="shared" si="82"/>
        <v/>
      </c>
      <c r="B667" s="249" t="str">
        <f t="shared" si="83"/>
        <v/>
      </c>
      <c r="C667" s="250"/>
      <c r="D667" s="144">
        <v>633</v>
      </c>
      <c r="E667" s="144" t="str">
        <f t="shared" si="84"/>
        <v/>
      </c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32"/>
      <c r="AJ667" s="17"/>
      <c r="AK667" s="32"/>
      <c r="AL667" s="5"/>
      <c r="AM667" s="5"/>
      <c r="AN667" s="5"/>
      <c r="AO667" s="5"/>
      <c r="AP667" s="5"/>
      <c r="AQ667" s="296" t="str">
        <f t="shared" si="87"/>
        <v/>
      </c>
      <c r="AR667" s="142" t="str">
        <f t="shared" si="85"/>
        <v/>
      </c>
      <c r="AS667" s="7" t="str">
        <f>UPPER(IF($AI667="","",IF(COUNTIF($AS$34:$AS666,$AI667)&lt;1,$AI667,"")))</f>
        <v/>
      </c>
      <c r="AT667" s="144" t="str">
        <f t="shared" si="86"/>
        <v/>
      </c>
      <c r="AU667" s="142" t="str">
        <f t="shared" si="88"/>
        <v/>
      </c>
      <c r="AV667" s="274"/>
      <c r="AW667" s="251"/>
      <c r="AX667" s="252"/>
      <c r="AY667" s="253" t="str">
        <f t="shared" si="81"/>
        <v/>
      </c>
      <c r="AZ667" s="253"/>
    </row>
    <row r="668" spans="1:52" s="140" customFormat="1" ht="14">
      <c r="A668" s="144" t="str">
        <f t="shared" si="82"/>
        <v/>
      </c>
      <c r="B668" s="249" t="str">
        <f t="shared" si="83"/>
        <v/>
      </c>
      <c r="C668" s="250"/>
      <c r="D668" s="144">
        <v>634</v>
      </c>
      <c r="E668" s="144" t="str">
        <f t="shared" si="84"/>
        <v/>
      </c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32"/>
      <c r="AJ668" s="17"/>
      <c r="AK668" s="32"/>
      <c r="AL668" s="5"/>
      <c r="AM668" s="5"/>
      <c r="AN668" s="5"/>
      <c r="AO668" s="5"/>
      <c r="AP668" s="5"/>
      <c r="AQ668" s="296" t="str">
        <f t="shared" si="87"/>
        <v/>
      </c>
      <c r="AR668" s="142" t="str">
        <f t="shared" si="85"/>
        <v/>
      </c>
      <c r="AS668" s="7" t="str">
        <f>UPPER(IF($AI668="","",IF(COUNTIF($AS$34:$AS667,$AI668)&lt;1,$AI668,"")))</f>
        <v/>
      </c>
      <c r="AT668" s="144" t="str">
        <f t="shared" si="86"/>
        <v/>
      </c>
      <c r="AU668" s="142" t="str">
        <f t="shared" si="88"/>
        <v/>
      </c>
      <c r="AV668" s="274"/>
      <c r="AW668" s="251"/>
      <c r="AX668" s="252"/>
      <c r="AY668" s="253" t="str">
        <f t="shared" si="81"/>
        <v/>
      </c>
      <c r="AZ668" s="253"/>
    </row>
    <row r="669" spans="1:52" s="140" customFormat="1" ht="14">
      <c r="A669" s="144" t="str">
        <f t="shared" si="82"/>
        <v/>
      </c>
      <c r="B669" s="249" t="str">
        <f t="shared" si="83"/>
        <v/>
      </c>
      <c r="C669" s="250"/>
      <c r="D669" s="144">
        <v>635</v>
      </c>
      <c r="E669" s="144" t="str">
        <f t="shared" si="84"/>
        <v/>
      </c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32"/>
      <c r="AJ669" s="17"/>
      <c r="AK669" s="32"/>
      <c r="AL669" s="5"/>
      <c r="AM669" s="5"/>
      <c r="AN669" s="5"/>
      <c r="AO669" s="5"/>
      <c r="AP669" s="5"/>
      <c r="AQ669" s="296" t="str">
        <f t="shared" si="87"/>
        <v/>
      </c>
      <c r="AR669" s="142" t="str">
        <f t="shared" si="85"/>
        <v/>
      </c>
      <c r="AS669" s="7" t="str">
        <f>UPPER(IF($AI669="","",IF(COUNTIF($AS$34:$AS668,$AI669)&lt;1,$AI669,"")))</f>
        <v/>
      </c>
      <c r="AT669" s="144" t="str">
        <f t="shared" si="86"/>
        <v/>
      </c>
      <c r="AU669" s="142" t="str">
        <f t="shared" si="88"/>
        <v/>
      </c>
      <c r="AV669" s="274"/>
      <c r="AW669" s="251"/>
      <c r="AX669" s="252"/>
      <c r="AY669" s="253" t="str">
        <f t="shared" ref="AY669:AY732" si="89">IF(AU669="","",IF(ISTEXT(AU669),"未填寫全部正確資料",IF(AX669-AU669=0,"",AX669-AU669)))</f>
        <v/>
      </c>
      <c r="AZ669" s="253"/>
    </row>
    <row r="670" spans="1:52" s="140" customFormat="1" ht="14">
      <c r="A670" s="144" t="str">
        <f t="shared" si="82"/>
        <v/>
      </c>
      <c r="B670" s="249" t="str">
        <f t="shared" si="83"/>
        <v/>
      </c>
      <c r="C670" s="250"/>
      <c r="D670" s="144">
        <v>636</v>
      </c>
      <c r="E670" s="144" t="str">
        <f t="shared" si="84"/>
        <v/>
      </c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32"/>
      <c r="AJ670" s="17"/>
      <c r="AK670" s="32"/>
      <c r="AL670" s="5"/>
      <c r="AM670" s="5"/>
      <c r="AN670" s="5"/>
      <c r="AO670" s="5"/>
      <c r="AP670" s="5"/>
      <c r="AQ670" s="296" t="str">
        <f t="shared" si="87"/>
        <v/>
      </c>
      <c r="AR670" s="142" t="str">
        <f t="shared" si="85"/>
        <v/>
      </c>
      <c r="AS670" s="7" t="str">
        <f>UPPER(IF($AI670="","",IF(COUNTIF($AS$34:$AS669,$AI670)&lt;1,$AI670,"")))</f>
        <v/>
      </c>
      <c r="AT670" s="144" t="str">
        <f t="shared" si="86"/>
        <v/>
      </c>
      <c r="AU670" s="142" t="str">
        <f t="shared" si="88"/>
        <v/>
      </c>
      <c r="AV670" s="274"/>
      <c r="AW670" s="251"/>
      <c r="AX670" s="252"/>
      <c r="AY670" s="253" t="str">
        <f t="shared" si="89"/>
        <v/>
      </c>
      <c r="AZ670" s="253"/>
    </row>
    <row r="671" spans="1:52" s="140" customFormat="1" ht="14">
      <c r="A671" s="144" t="str">
        <f t="shared" si="82"/>
        <v/>
      </c>
      <c r="B671" s="249" t="str">
        <f t="shared" si="83"/>
        <v/>
      </c>
      <c r="C671" s="250"/>
      <c r="D671" s="144">
        <v>637</v>
      </c>
      <c r="E671" s="144" t="str">
        <f t="shared" si="84"/>
        <v/>
      </c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32"/>
      <c r="AJ671" s="17"/>
      <c r="AK671" s="32"/>
      <c r="AL671" s="5"/>
      <c r="AM671" s="5"/>
      <c r="AN671" s="5"/>
      <c r="AO671" s="5"/>
      <c r="AP671" s="5"/>
      <c r="AQ671" s="296" t="str">
        <f t="shared" si="87"/>
        <v/>
      </c>
      <c r="AR671" s="142" t="str">
        <f t="shared" si="85"/>
        <v/>
      </c>
      <c r="AS671" s="7" t="str">
        <f>UPPER(IF($AI671="","",IF(COUNTIF($AS$34:$AS670,$AI671)&lt;1,$AI671,"")))</f>
        <v/>
      </c>
      <c r="AT671" s="144" t="str">
        <f t="shared" si="86"/>
        <v/>
      </c>
      <c r="AU671" s="142" t="str">
        <f t="shared" si="88"/>
        <v/>
      </c>
      <c r="AV671" s="274"/>
      <c r="AW671" s="251"/>
      <c r="AX671" s="252"/>
      <c r="AY671" s="253" t="str">
        <f t="shared" si="89"/>
        <v/>
      </c>
      <c r="AZ671" s="253"/>
    </row>
    <row r="672" spans="1:52" s="140" customFormat="1" ht="14">
      <c r="A672" s="144" t="str">
        <f t="shared" si="82"/>
        <v/>
      </c>
      <c r="B672" s="249" t="str">
        <f t="shared" si="83"/>
        <v/>
      </c>
      <c r="C672" s="250"/>
      <c r="D672" s="144">
        <v>638</v>
      </c>
      <c r="E672" s="144" t="str">
        <f t="shared" si="84"/>
        <v/>
      </c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32"/>
      <c r="AJ672" s="17"/>
      <c r="AK672" s="32"/>
      <c r="AL672" s="5"/>
      <c r="AM672" s="5"/>
      <c r="AN672" s="5"/>
      <c r="AO672" s="5"/>
      <c r="AP672" s="5"/>
      <c r="AQ672" s="296" t="str">
        <f t="shared" si="87"/>
        <v/>
      </c>
      <c r="AR672" s="142" t="str">
        <f t="shared" si="85"/>
        <v/>
      </c>
      <c r="AS672" s="7" t="str">
        <f>UPPER(IF($AI672="","",IF(COUNTIF($AS$34:$AS671,$AI672)&lt;1,$AI672,"")))</f>
        <v/>
      </c>
      <c r="AT672" s="144" t="str">
        <f t="shared" si="86"/>
        <v/>
      </c>
      <c r="AU672" s="142" t="str">
        <f t="shared" si="88"/>
        <v/>
      </c>
      <c r="AV672" s="274"/>
      <c r="AW672" s="251"/>
      <c r="AX672" s="252"/>
      <c r="AY672" s="253" t="str">
        <f t="shared" si="89"/>
        <v/>
      </c>
      <c r="AZ672" s="253"/>
    </row>
    <row r="673" spans="1:52" s="140" customFormat="1" ht="14">
      <c r="A673" s="144" t="str">
        <f t="shared" si="82"/>
        <v/>
      </c>
      <c r="B673" s="249" t="str">
        <f t="shared" si="83"/>
        <v/>
      </c>
      <c r="C673" s="250"/>
      <c r="D673" s="144">
        <v>639</v>
      </c>
      <c r="E673" s="144" t="str">
        <f t="shared" si="84"/>
        <v/>
      </c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32"/>
      <c r="AJ673" s="17"/>
      <c r="AK673" s="32"/>
      <c r="AL673" s="5"/>
      <c r="AM673" s="5"/>
      <c r="AN673" s="5"/>
      <c r="AO673" s="5"/>
      <c r="AP673" s="5"/>
      <c r="AQ673" s="296" t="str">
        <f t="shared" si="87"/>
        <v/>
      </c>
      <c r="AR673" s="142" t="str">
        <f t="shared" si="85"/>
        <v/>
      </c>
      <c r="AS673" s="7" t="str">
        <f>UPPER(IF($AI673="","",IF(COUNTIF($AS$34:$AS672,$AI673)&lt;1,$AI673,"")))</f>
        <v/>
      </c>
      <c r="AT673" s="144" t="str">
        <f t="shared" si="86"/>
        <v/>
      </c>
      <c r="AU673" s="142" t="str">
        <f t="shared" si="88"/>
        <v/>
      </c>
      <c r="AV673" s="274"/>
      <c r="AW673" s="251"/>
      <c r="AX673" s="252"/>
      <c r="AY673" s="253" t="str">
        <f t="shared" si="89"/>
        <v/>
      </c>
      <c r="AZ673" s="253"/>
    </row>
    <row r="674" spans="1:52" s="140" customFormat="1" ht="14">
      <c r="A674" s="144" t="str">
        <f t="shared" si="82"/>
        <v/>
      </c>
      <c r="B674" s="249" t="str">
        <f t="shared" si="83"/>
        <v/>
      </c>
      <c r="C674" s="250"/>
      <c r="D674" s="144">
        <v>640</v>
      </c>
      <c r="E674" s="144" t="str">
        <f t="shared" si="84"/>
        <v/>
      </c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32"/>
      <c r="AJ674" s="17"/>
      <c r="AK674" s="32"/>
      <c r="AL674" s="5"/>
      <c r="AM674" s="5"/>
      <c r="AN674" s="5"/>
      <c r="AO674" s="5"/>
      <c r="AP674" s="5"/>
      <c r="AQ674" s="296" t="str">
        <f t="shared" si="87"/>
        <v/>
      </c>
      <c r="AR674" s="142" t="str">
        <f t="shared" si="85"/>
        <v/>
      </c>
      <c r="AS674" s="7" t="str">
        <f>UPPER(IF($AI674="","",IF(COUNTIF($AS$34:$AS673,$AI674)&lt;1,$AI674,"")))</f>
        <v/>
      </c>
      <c r="AT674" s="144" t="str">
        <f t="shared" si="86"/>
        <v/>
      </c>
      <c r="AU674" s="142" t="str">
        <f t="shared" si="88"/>
        <v/>
      </c>
      <c r="AV674" s="274"/>
      <c r="AW674" s="251"/>
      <c r="AX674" s="252"/>
      <c r="AY674" s="253" t="str">
        <f t="shared" si="89"/>
        <v/>
      </c>
      <c r="AZ674" s="253"/>
    </row>
    <row r="675" spans="1:52" s="140" customFormat="1" ht="14">
      <c r="A675" s="144" t="str">
        <f t="shared" ref="A675:A738" si="90">UPPER(IF($I675="","",IF($I675&lt;$D$4,$H675&amp;"O",IF($H675="M",VLOOKUP($I675,$D$4:$F$11,2,0),IF($H675="F",VLOOKUP($I675,$D$4:$F$11,3,0))))))</f>
        <v/>
      </c>
      <c r="B675" s="249" t="str">
        <f t="shared" ref="B675:B738" si="91">IF(G675="","",IF(C675="","X",E675&amp;TEXT(C675,"000")))</f>
        <v/>
      </c>
      <c r="C675" s="250"/>
      <c r="D675" s="144">
        <v>641</v>
      </c>
      <c r="E675" s="144" t="str">
        <f t="shared" ref="E675:E738" si="92">IF(COUNTA($S675:$X675)&gt;0,$H675&amp;"O",IF(COUNTA($AA675:$AC675)&gt;0,$H675&amp;"O",IF($L675="OPEN",$H675&amp;"O",$A675)))</f>
        <v/>
      </c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32"/>
      <c r="AJ675" s="17"/>
      <c r="AK675" s="32"/>
      <c r="AL675" s="5"/>
      <c r="AM675" s="5"/>
      <c r="AN675" s="5"/>
      <c r="AO675" s="5"/>
      <c r="AP675" s="5"/>
      <c r="AQ675" s="296" t="str">
        <f t="shared" si="87"/>
        <v/>
      </c>
      <c r="AR675" s="142" t="str">
        <f t="shared" ref="AR675:AR738" si="93">IF(COUNTA(AG675:AH675)&gt;1,"只可選1項接力",IF(AS675="","",$AR$31))</f>
        <v/>
      </c>
      <c r="AS675" s="7" t="str">
        <f>UPPER(IF($AI675="","",IF(COUNTIF($AS$34:$AS674,$AI675)&lt;1,$AI675,"")))</f>
        <v/>
      </c>
      <c r="AT675" s="144" t="str">
        <f t="shared" ref="AT675:AT738" si="94">IF($AI675="","",IF(COUNTIF($AI$35:$AI$1035,$AI675)&lt;4,"每隊最少4人",IF(COUNTIF($AI$35:$AI$1035,$AI675)&gt;6,"每隊最多6人",COUNTIF($AI$35:$AI$1035,$AI675))))</f>
        <v/>
      </c>
      <c r="AU675" s="142" t="str">
        <f t="shared" si="88"/>
        <v/>
      </c>
      <c r="AV675" s="274"/>
      <c r="AW675" s="251"/>
      <c r="AX675" s="252"/>
      <c r="AY675" s="253" t="str">
        <f t="shared" si="89"/>
        <v/>
      </c>
      <c r="AZ675" s="253"/>
    </row>
    <row r="676" spans="1:52" s="140" customFormat="1" ht="14">
      <c r="A676" s="144" t="str">
        <f t="shared" si="90"/>
        <v/>
      </c>
      <c r="B676" s="249" t="str">
        <f t="shared" si="91"/>
        <v/>
      </c>
      <c r="C676" s="250"/>
      <c r="D676" s="144">
        <v>642</v>
      </c>
      <c r="E676" s="144" t="str">
        <f t="shared" si="92"/>
        <v/>
      </c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32"/>
      <c r="AJ676" s="17"/>
      <c r="AK676" s="32"/>
      <c r="AL676" s="5"/>
      <c r="AM676" s="5"/>
      <c r="AN676" s="5"/>
      <c r="AO676" s="5"/>
      <c r="AP676" s="5"/>
      <c r="AQ676" s="296" t="str">
        <f t="shared" ref="AQ676:AQ739" si="95">IF($I676="","",IF(COUNTA(M676:AF676)&gt;4,"超過項目上限",IF(COUNTA(M676:AF676)=0,"請選個人項目",IF(AL676="Y",0,IF(COUNTA(AK676)=1,COUNTA(M676:AF676)*($AQ$31+$AQ$32)+$AQ$30,IF(COUNTA(AK676)=0,COUNTA(M676:AF676)*($AQ$31+$AQ$30)," 輸入錯誤"))))))</f>
        <v/>
      </c>
      <c r="AR676" s="142" t="str">
        <f t="shared" si="93"/>
        <v/>
      </c>
      <c r="AS676" s="7" t="str">
        <f>UPPER(IF($AI676="","",IF(COUNTIF($AS$34:$AS675,$AI676)&lt;1,$AI676,"")))</f>
        <v/>
      </c>
      <c r="AT676" s="144" t="str">
        <f t="shared" si="94"/>
        <v/>
      </c>
      <c r="AU676" s="142" t="str">
        <f t="shared" si="88"/>
        <v/>
      </c>
      <c r="AV676" s="274"/>
      <c r="AW676" s="251"/>
      <c r="AX676" s="252"/>
      <c r="AY676" s="253" t="str">
        <f t="shared" si="89"/>
        <v/>
      </c>
      <c r="AZ676" s="253"/>
    </row>
    <row r="677" spans="1:52" s="140" customFormat="1" ht="14">
      <c r="A677" s="144" t="str">
        <f t="shared" si="90"/>
        <v/>
      </c>
      <c r="B677" s="249" t="str">
        <f t="shared" si="91"/>
        <v/>
      </c>
      <c r="C677" s="250"/>
      <c r="D677" s="144">
        <v>643</v>
      </c>
      <c r="E677" s="144" t="str">
        <f t="shared" si="92"/>
        <v/>
      </c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32"/>
      <c r="AJ677" s="17"/>
      <c r="AK677" s="32"/>
      <c r="AL677" s="5"/>
      <c r="AM677" s="5"/>
      <c r="AN677" s="5"/>
      <c r="AO677" s="5"/>
      <c r="AP677" s="5"/>
      <c r="AQ677" s="296" t="str">
        <f t="shared" si="95"/>
        <v/>
      </c>
      <c r="AR677" s="142" t="str">
        <f t="shared" si="93"/>
        <v/>
      </c>
      <c r="AS677" s="7" t="str">
        <f>UPPER(IF($AI677="","",IF(COUNTIF($AS$34:$AS676,$AI677)&lt;1,$AI677,"")))</f>
        <v/>
      </c>
      <c r="AT677" s="144" t="str">
        <f t="shared" si="94"/>
        <v/>
      </c>
      <c r="AU677" s="142" t="str">
        <f t="shared" ref="AU677:AU740" si="96">IF($E677="","",IF(ISTEXT(AQ677),"輸入有錯誤",IF($AJ677="",SUM($AQ677:$AR677)+$AW677,SUM($AQ677:$AR677)+$AW677+$AJ$34)))</f>
        <v/>
      </c>
      <c r="AV677" s="274"/>
      <c r="AW677" s="251"/>
      <c r="AX677" s="252"/>
      <c r="AY677" s="253" t="str">
        <f t="shared" si="89"/>
        <v/>
      </c>
      <c r="AZ677" s="253"/>
    </row>
    <row r="678" spans="1:52" s="140" customFormat="1" ht="14">
      <c r="A678" s="144" t="str">
        <f t="shared" si="90"/>
        <v/>
      </c>
      <c r="B678" s="249" t="str">
        <f t="shared" si="91"/>
        <v/>
      </c>
      <c r="C678" s="250"/>
      <c r="D678" s="144">
        <v>644</v>
      </c>
      <c r="E678" s="144" t="str">
        <f t="shared" si="92"/>
        <v/>
      </c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32"/>
      <c r="AJ678" s="17"/>
      <c r="AK678" s="32"/>
      <c r="AL678" s="5"/>
      <c r="AM678" s="5"/>
      <c r="AN678" s="5"/>
      <c r="AO678" s="5"/>
      <c r="AP678" s="5"/>
      <c r="AQ678" s="296" t="str">
        <f t="shared" si="95"/>
        <v/>
      </c>
      <c r="AR678" s="142" t="str">
        <f t="shared" si="93"/>
        <v/>
      </c>
      <c r="AS678" s="7" t="str">
        <f>UPPER(IF($AI678="","",IF(COUNTIF($AS$34:$AS677,$AI678)&lt;1,$AI678,"")))</f>
        <v/>
      </c>
      <c r="AT678" s="144" t="str">
        <f t="shared" si="94"/>
        <v/>
      </c>
      <c r="AU678" s="142" t="str">
        <f t="shared" si="96"/>
        <v/>
      </c>
      <c r="AV678" s="274"/>
      <c r="AW678" s="251"/>
      <c r="AX678" s="252"/>
      <c r="AY678" s="253" t="str">
        <f t="shared" si="89"/>
        <v/>
      </c>
      <c r="AZ678" s="253"/>
    </row>
    <row r="679" spans="1:52" s="140" customFormat="1" ht="14">
      <c r="A679" s="144" t="str">
        <f t="shared" si="90"/>
        <v/>
      </c>
      <c r="B679" s="249" t="str">
        <f t="shared" si="91"/>
        <v/>
      </c>
      <c r="C679" s="250"/>
      <c r="D679" s="144">
        <v>645</v>
      </c>
      <c r="E679" s="144" t="str">
        <f t="shared" si="92"/>
        <v/>
      </c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32"/>
      <c r="AJ679" s="17"/>
      <c r="AK679" s="32"/>
      <c r="AL679" s="5"/>
      <c r="AM679" s="5"/>
      <c r="AN679" s="5"/>
      <c r="AO679" s="5"/>
      <c r="AP679" s="5"/>
      <c r="AQ679" s="296" t="str">
        <f t="shared" si="95"/>
        <v/>
      </c>
      <c r="AR679" s="142" t="str">
        <f t="shared" si="93"/>
        <v/>
      </c>
      <c r="AS679" s="7" t="str">
        <f>UPPER(IF($AI679="","",IF(COUNTIF($AS$34:$AS678,$AI679)&lt;1,$AI679,"")))</f>
        <v/>
      </c>
      <c r="AT679" s="144" t="str">
        <f t="shared" si="94"/>
        <v/>
      </c>
      <c r="AU679" s="142" t="str">
        <f t="shared" si="96"/>
        <v/>
      </c>
      <c r="AV679" s="274"/>
      <c r="AW679" s="251"/>
      <c r="AX679" s="252"/>
      <c r="AY679" s="253" t="str">
        <f t="shared" si="89"/>
        <v/>
      </c>
      <c r="AZ679" s="253"/>
    </row>
    <row r="680" spans="1:52" s="140" customFormat="1" ht="14">
      <c r="A680" s="144" t="str">
        <f t="shared" si="90"/>
        <v/>
      </c>
      <c r="B680" s="249" t="str">
        <f t="shared" si="91"/>
        <v/>
      </c>
      <c r="C680" s="250"/>
      <c r="D680" s="144">
        <v>646</v>
      </c>
      <c r="E680" s="144" t="str">
        <f t="shared" si="92"/>
        <v/>
      </c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32"/>
      <c r="AJ680" s="17"/>
      <c r="AK680" s="32"/>
      <c r="AL680" s="5"/>
      <c r="AM680" s="5"/>
      <c r="AN680" s="5"/>
      <c r="AO680" s="5"/>
      <c r="AP680" s="5"/>
      <c r="AQ680" s="296" t="str">
        <f t="shared" si="95"/>
        <v/>
      </c>
      <c r="AR680" s="142" t="str">
        <f t="shared" si="93"/>
        <v/>
      </c>
      <c r="AS680" s="7" t="str">
        <f>UPPER(IF($AI680="","",IF(COUNTIF($AS$34:$AS679,$AI680)&lt;1,$AI680,"")))</f>
        <v/>
      </c>
      <c r="AT680" s="144" t="str">
        <f t="shared" si="94"/>
        <v/>
      </c>
      <c r="AU680" s="142" t="str">
        <f t="shared" si="96"/>
        <v/>
      </c>
      <c r="AV680" s="274"/>
      <c r="AW680" s="251"/>
      <c r="AX680" s="252"/>
      <c r="AY680" s="253" t="str">
        <f t="shared" si="89"/>
        <v/>
      </c>
      <c r="AZ680" s="253"/>
    </row>
    <row r="681" spans="1:52" s="140" customFormat="1" ht="14">
      <c r="A681" s="144" t="str">
        <f t="shared" si="90"/>
        <v/>
      </c>
      <c r="B681" s="249" t="str">
        <f t="shared" si="91"/>
        <v/>
      </c>
      <c r="C681" s="250"/>
      <c r="D681" s="144">
        <v>647</v>
      </c>
      <c r="E681" s="144" t="str">
        <f t="shared" si="92"/>
        <v/>
      </c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32"/>
      <c r="AJ681" s="17"/>
      <c r="AK681" s="32"/>
      <c r="AL681" s="5"/>
      <c r="AM681" s="5"/>
      <c r="AN681" s="5"/>
      <c r="AO681" s="5"/>
      <c r="AP681" s="5"/>
      <c r="AQ681" s="296" t="str">
        <f t="shared" si="95"/>
        <v/>
      </c>
      <c r="AR681" s="142" t="str">
        <f t="shared" si="93"/>
        <v/>
      </c>
      <c r="AS681" s="7" t="str">
        <f>UPPER(IF($AI681="","",IF(COUNTIF($AS$34:$AS680,$AI681)&lt;1,$AI681,"")))</f>
        <v/>
      </c>
      <c r="AT681" s="144" t="str">
        <f t="shared" si="94"/>
        <v/>
      </c>
      <c r="AU681" s="142" t="str">
        <f t="shared" si="96"/>
        <v/>
      </c>
      <c r="AV681" s="274"/>
      <c r="AW681" s="251"/>
      <c r="AX681" s="252"/>
      <c r="AY681" s="253" t="str">
        <f t="shared" si="89"/>
        <v/>
      </c>
      <c r="AZ681" s="253"/>
    </row>
    <row r="682" spans="1:52" s="140" customFormat="1" ht="14">
      <c r="A682" s="144" t="str">
        <f t="shared" si="90"/>
        <v/>
      </c>
      <c r="B682" s="249" t="str">
        <f t="shared" si="91"/>
        <v/>
      </c>
      <c r="C682" s="250"/>
      <c r="D682" s="144">
        <v>648</v>
      </c>
      <c r="E682" s="144" t="str">
        <f t="shared" si="92"/>
        <v/>
      </c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32"/>
      <c r="AJ682" s="17"/>
      <c r="AK682" s="32"/>
      <c r="AL682" s="5"/>
      <c r="AM682" s="5"/>
      <c r="AN682" s="5"/>
      <c r="AO682" s="5"/>
      <c r="AP682" s="5"/>
      <c r="AQ682" s="296" t="str">
        <f t="shared" si="95"/>
        <v/>
      </c>
      <c r="AR682" s="142" t="str">
        <f t="shared" si="93"/>
        <v/>
      </c>
      <c r="AS682" s="7" t="str">
        <f>UPPER(IF($AI682="","",IF(COUNTIF($AS$34:$AS681,$AI682)&lt;1,$AI682,"")))</f>
        <v/>
      </c>
      <c r="AT682" s="144" t="str">
        <f t="shared" si="94"/>
        <v/>
      </c>
      <c r="AU682" s="142" t="str">
        <f t="shared" si="96"/>
        <v/>
      </c>
      <c r="AV682" s="274"/>
      <c r="AW682" s="251"/>
      <c r="AX682" s="252"/>
      <c r="AY682" s="253" t="str">
        <f t="shared" si="89"/>
        <v/>
      </c>
      <c r="AZ682" s="253"/>
    </row>
    <row r="683" spans="1:52" s="140" customFormat="1" ht="14">
      <c r="A683" s="144" t="str">
        <f t="shared" si="90"/>
        <v/>
      </c>
      <c r="B683" s="249" t="str">
        <f t="shared" si="91"/>
        <v/>
      </c>
      <c r="C683" s="250"/>
      <c r="D683" s="144">
        <v>649</v>
      </c>
      <c r="E683" s="144" t="str">
        <f t="shared" si="92"/>
        <v/>
      </c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32"/>
      <c r="AJ683" s="17"/>
      <c r="AK683" s="32"/>
      <c r="AL683" s="5"/>
      <c r="AM683" s="5"/>
      <c r="AN683" s="5"/>
      <c r="AO683" s="5"/>
      <c r="AP683" s="5"/>
      <c r="AQ683" s="296" t="str">
        <f t="shared" si="95"/>
        <v/>
      </c>
      <c r="AR683" s="142" t="str">
        <f t="shared" si="93"/>
        <v/>
      </c>
      <c r="AS683" s="7" t="str">
        <f>UPPER(IF($AI683="","",IF(COUNTIF($AS$34:$AS682,$AI683)&lt;1,$AI683,"")))</f>
        <v/>
      </c>
      <c r="AT683" s="144" t="str">
        <f t="shared" si="94"/>
        <v/>
      </c>
      <c r="AU683" s="142" t="str">
        <f t="shared" si="96"/>
        <v/>
      </c>
      <c r="AV683" s="274"/>
      <c r="AW683" s="251"/>
      <c r="AX683" s="252"/>
      <c r="AY683" s="253" t="str">
        <f t="shared" si="89"/>
        <v/>
      </c>
      <c r="AZ683" s="253"/>
    </row>
    <row r="684" spans="1:52" s="140" customFormat="1" ht="14">
      <c r="A684" s="144" t="str">
        <f t="shared" si="90"/>
        <v/>
      </c>
      <c r="B684" s="249" t="str">
        <f t="shared" si="91"/>
        <v/>
      </c>
      <c r="C684" s="250"/>
      <c r="D684" s="144">
        <v>650</v>
      </c>
      <c r="E684" s="144" t="str">
        <f t="shared" si="92"/>
        <v/>
      </c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32"/>
      <c r="AJ684" s="17"/>
      <c r="AK684" s="32"/>
      <c r="AL684" s="5"/>
      <c r="AM684" s="5"/>
      <c r="AN684" s="5"/>
      <c r="AO684" s="5"/>
      <c r="AP684" s="5"/>
      <c r="AQ684" s="296" t="str">
        <f t="shared" si="95"/>
        <v/>
      </c>
      <c r="AR684" s="142" t="str">
        <f t="shared" si="93"/>
        <v/>
      </c>
      <c r="AS684" s="7" t="str">
        <f>UPPER(IF($AI684="","",IF(COUNTIF($AS$34:$AS683,$AI684)&lt;1,$AI684,"")))</f>
        <v/>
      </c>
      <c r="AT684" s="144" t="str">
        <f t="shared" si="94"/>
        <v/>
      </c>
      <c r="AU684" s="142" t="str">
        <f t="shared" si="96"/>
        <v/>
      </c>
      <c r="AV684" s="274"/>
      <c r="AW684" s="251"/>
      <c r="AX684" s="252"/>
      <c r="AY684" s="253" t="str">
        <f t="shared" si="89"/>
        <v/>
      </c>
      <c r="AZ684" s="253"/>
    </row>
    <row r="685" spans="1:52" s="140" customFormat="1" ht="14">
      <c r="A685" s="144" t="str">
        <f t="shared" si="90"/>
        <v/>
      </c>
      <c r="B685" s="249" t="str">
        <f t="shared" si="91"/>
        <v/>
      </c>
      <c r="C685" s="250"/>
      <c r="D685" s="144">
        <v>651</v>
      </c>
      <c r="E685" s="144" t="str">
        <f t="shared" si="92"/>
        <v/>
      </c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32"/>
      <c r="AJ685" s="17"/>
      <c r="AK685" s="32"/>
      <c r="AL685" s="5"/>
      <c r="AM685" s="5"/>
      <c r="AN685" s="5"/>
      <c r="AO685" s="5"/>
      <c r="AP685" s="5"/>
      <c r="AQ685" s="296" t="str">
        <f t="shared" si="95"/>
        <v/>
      </c>
      <c r="AR685" s="142" t="str">
        <f t="shared" si="93"/>
        <v/>
      </c>
      <c r="AS685" s="7" t="str">
        <f>UPPER(IF($AI685="","",IF(COUNTIF($AS$34:$AS684,$AI685)&lt;1,$AI685,"")))</f>
        <v/>
      </c>
      <c r="AT685" s="144" t="str">
        <f t="shared" si="94"/>
        <v/>
      </c>
      <c r="AU685" s="142" t="str">
        <f t="shared" si="96"/>
        <v/>
      </c>
      <c r="AV685" s="274"/>
      <c r="AW685" s="251"/>
      <c r="AX685" s="252"/>
      <c r="AY685" s="253" t="str">
        <f t="shared" si="89"/>
        <v/>
      </c>
      <c r="AZ685" s="253"/>
    </row>
    <row r="686" spans="1:52" s="140" customFormat="1" ht="14">
      <c r="A686" s="144" t="str">
        <f t="shared" si="90"/>
        <v/>
      </c>
      <c r="B686" s="249" t="str">
        <f t="shared" si="91"/>
        <v/>
      </c>
      <c r="C686" s="250"/>
      <c r="D686" s="144">
        <v>652</v>
      </c>
      <c r="E686" s="144" t="str">
        <f t="shared" si="92"/>
        <v/>
      </c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32"/>
      <c r="AJ686" s="17"/>
      <c r="AK686" s="32"/>
      <c r="AL686" s="5"/>
      <c r="AM686" s="5"/>
      <c r="AN686" s="5"/>
      <c r="AO686" s="5"/>
      <c r="AP686" s="5"/>
      <c r="AQ686" s="296" t="str">
        <f t="shared" si="95"/>
        <v/>
      </c>
      <c r="AR686" s="142" t="str">
        <f t="shared" si="93"/>
        <v/>
      </c>
      <c r="AS686" s="7" t="str">
        <f>UPPER(IF($AI686="","",IF(COUNTIF($AS$34:$AS685,$AI686)&lt;1,$AI686,"")))</f>
        <v/>
      </c>
      <c r="AT686" s="144" t="str">
        <f t="shared" si="94"/>
        <v/>
      </c>
      <c r="AU686" s="142" t="str">
        <f t="shared" si="96"/>
        <v/>
      </c>
      <c r="AV686" s="274"/>
      <c r="AW686" s="251"/>
      <c r="AX686" s="252"/>
      <c r="AY686" s="253" t="str">
        <f t="shared" si="89"/>
        <v/>
      </c>
      <c r="AZ686" s="253"/>
    </row>
    <row r="687" spans="1:52" s="140" customFormat="1" ht="14">
      <c r="A687" s="144" t="str">
        <f t="shared" si="90"/>
        <v/>
      </c>
      <c r="B687" s="249" t="str">
        <f t="shared" si="91"/>
        <v/>
      </c>
      <c r="C687" s="250"/>
      <c r="D687" s="144">
        <v>653</v>
      </c>
      <c r="E687" s="144" t="str">
        <f t="shared" si="92"/>
        <v/>
      </c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32"/>
      <c r="AJ687" s="17"/>
      <c r="AK687" s="32"/>
      <c r="AL687" s="5"/>
      <c r="AM687" s="5"/>
      <c r="AN687" s="5"/>
      <c r="AO687" s="5"/>
      <c r="AP687" s="5"/>
      <c r="AQ687" s="296" t="str">
        <f t="shared" si="95"/>
        <v/>
      </c>
      <c r="AR687" s="142" t="str">
        <f t="shared" si="93"/>
        <v/>
      </c>
      <c r="AS687" s="7" t="str">
        <f>UPPER(IF($AI687="","",IF(COUNTIF($AS$34:$AS686,$AI687)&lt;1,$AI687,"")))</f>
        <v/>
      </c>
      <c r="AT687" s="144" t="str">
        <f t="shared" si="94"/>
        <v/>
      </c>
      <c r="AU687" s="142" t="str">
        <f t="shared" si="96"/>
        <v/>
      </c>
      <c r="AV687" s="274"/>
      <c r="AW687" s="251"/>
      <c r="AX687" s="252"/>
      <c r="AY687" s="253" t="str">
        <f t="shared" si="89"/>
        <v/>
      </c>
      <c r="AZ687" s="253"/>
    </row>
    <row r="688" spans="1:52" s="140" customFormat="1" ht="14">
      <c r="A688" s="144" t="str">
        <f t="shared" si="90"/>
        <v/>
      </c>
      <c r="B688" s="249" t="str">
        <f t="shared" si="91"/>
        <v/>
      </c>
      <c r="C688" s="250"/>
      <c r="D688" s="144">
        <v>654</v>
      </c>
      <c r="E688" s="144" t="str">
        <f t="shared" si="92"/>
        <v/>
      </c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32"/>
      <c r="AJ688" s="17"/>
      <c r="AK688" s="32"/>
      <c r="AL688" s="5"/>
      <c r="AM688" s="5"/>
      <c r="AN688" s="5"/>
      <c r="AO688" s="5"/>
      <c r="AP688" s="5"/>
      <c r="AQ688" s="296" t="str">
        <f t="shared" si="95"/>
        <v/>
      </c>
      <c r="AR688" s="142" t="str">
        <f t="shared" si="93"/>
        <v/>
      </c>
      <c r="AS688" s="7" t="str">
        <f>UPPER(IF($AI688="","",IF(COUNTIF($AS$34:$AS687,$AI688)&lt;1,$AI688,"")))</f>
        <v/>
      </c>
      <c r="AT688" s="144" t="str">
        <f t="shared" si="94"/>
        <v/>
      </c>
      <c r="AU688" s="142" t="str">
        <f t="shared" si="96"/>
        <v/>
      </c>
      <c r="AV688" s="274"/>
      <c r="AW688" s="251"/>
      <c r="AX688" s="252"/>
      <c r="AY688" s="253" t="str">
        <f t="shared" si="89"/>
        <v/>
      </c>
      <c r="AZ688" s="253"/>
    </row>
    <row r="689" spans="1:52" s="140" customFormat="1" ht="14">
      <c r="A689" s="144" t="str">
        <f t="shared" si="90"/>
        <v/>
      </c>
      <c r="B689" s="249" t="str">
        <f t="shared" si="91"/>
        <v/>
      </c>
      <c r="C689" s="250"/>
      <c r="D689" s="144">
        <v>655</v>
      </c>
      <c r="E689" s="144" t="str">
        <f t="shared" si="92"/>
        <v/>
      </c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32"/>
      <c r="AJ689" s="17"/>
      <c r="AK689" s="32"/>
      <c r="AL689" s="5"/>
      <c r="AM689" s="5"/>
      <c r="AN689" s="5"/>
      <c r="AO689" s="5"/>
      <c r="AP689" s="5"/>
      <c r="AQ689" s="296" t="str">
        <f t="shared" si="95"/>
        <v/>
      </c>
      <c r="AR689" s="142" t="str">
        <f t="shared" si="93"/>
        <v/>
      </c>
      <c r="AS689" s="7" t="str">
        <f>UPPER(IF($AI689="","",IF(COUNTIF($AS$34:$AS688,$AI689)&lt;1,$AI689,"")))</f>
        <v/>
      </c>
      <c r="AT689" s="144" t="str">
        <f t="shared" si="94"/>
        <v/>
      </c>
      <c r="AU689" s="142" t="str">
        <f t="shared" si="96"/>
        <v/>
      </c>
      <c r="AV689" s="274"/>
      <c r="AW689" s="251"/>
      <c r="AX689" s="252"/>
      <c r="AY689" s="253" t="str">
        <f t="shared" si="89"/>
        <v/>
      </c>
      <c r="AZ689" s="253"/>
    </row>
    <row r="690" spans="1:52" s="140" customFormat="1" ht="14">
      <c r="A690" s="144" t="str">
        <f t="shared" si="90"/>
        <v/>
      </c>
      <c r="B690" s="249" t="str">
        <f t="shared" si="91"/>
        <v/>
      </c>
      <c r="C690" s="250"/>
      <c r="D690" s="144">
        <v>656</v>
      </c>
      <c r="E690" s="144" t="str">
        <f t="shared" si="92"/>
        <v/>
      </c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32"/>
      <c r="AJ690" s="17"/>
      <c r="AK690" s="32"/>
      <c r="AL690" s="5"/>
      <c r="AM690" s="5"/>
      <c r="AN690" s="5"/>
      <c r="AO690" s="5"/>
      <c r="AP690" s="5"/>
      <c r="AQ690" s="296" t="str">
        <f t="shared" si="95"/>
        <v/>
      </c>
      <c r="AR690" s="142" t="str">
        <f t="shared" si="93"/>
        <v/>
      </c>
      <c r="AS690" s="7" t="str">
        <f>UPPER(IF($AI690="","",IF(COUNTIF($AS$34:$AS689,$AI690)&lt;1,$AI690,"")))</f>
        <v/>
      </c>
      <c r="AT690" s="144" t="str">
        <f t="shared" si="94"/>
        <v/>
      </c>
      <c r="AU690" s="142" t="str">
        <f t="shared" si="96"/>
        <v/>
      </c>
      <c r="AV690" s="274"/>
      <c r="AW690" s="251"/>
      <c r="AX690" s="252"/>
      <c r="AY690" s="253" t="str">
        <f t="shared" si="89"/>
        <v/>
      </c>
      <c r="AZ690" s="253"/>
    </row>
    <row r="691" spans="1:52" s="140" customFormat="1" ht="14">
      <c r="A691" s="144" t="str">
        <f t="shared" si="90"/>
        <v/>
      </c>
      <c r="B691" s="249" t="str">
        <f t="shared" si="91"/>
        <v/>
      </c>
      <c r="C691" s="250"/>
      <c r="D691" s="144">
        <v>657</v>
      </c>
      <c r="E691" s="144" t="str">
        <f t="shared" si="92"/>
        <v/>
      </c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32"/>
      <c r="AJ691" s="17"/>
      <c r="AK691" s="32"/>
      <c r="AL691" s="5"/>
      <c r="AM691" s="5"/>
      <c r="AN691" s="5"/>
      <c r="AO691" s="5"/>
      <c r="AP691" s="5"/>
      <c r="AQ691" s="296" t="str">
        <f t="shared" si="95"/>
        <v/>
      </c>
      <c r="AR691" s="142" t="str">
        <f t="shared" si="93"/>
        <v/>
      </c>
      <c r="AS691" s="7" t="str">
        <f>UPPER(IF($AI691="","",IF(COUNTIF($AS$34:$AS690,$AI691)&lt;1,$AI691,"")))</f>
        <v/>
      </c>
      <c r="AT691" s="144" t="str">
        <f t="shared" si="94"/>
        <v/>
      </c>
      <c r="AU691" s="142" t="str">
        <f t="shared" si="96"/>
        <v/>
      </c>
      <c r="AV691" s="274"/>
      <c r="AW691" s="251"/>
      <c r="AX691" s="252"/>
      <c r="AY691" s="253" t="str">
        <f t="shared" si="89"/>
        <v/>
      </c>
      <c r="AZ691" s="253"/>
    </row>
    <row r="692" spans="1:52" s="140" customFormat="1" ht="14">
      <c r="A692" s="144" t="str">
        <f t="shared" si="90"/>
        <v/>
      </c>
      <c r="B692" s="249" t="str">
        <f t="shared" si="91"/>
        <v/>
      </c>
      <c r="C692" s="250"/>
      <c r="D692" s="144">
        <v>658</v>
      </c>
      <c r="E692" s="144" t="str">
        <f t="shared" si="92"/>
        <v/>
      </c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32"/>
      <c r="AJ692" s="17"/>
      <c r="AK692" s="32"/>
      <c r="AL692" s="5"/>
      <c r="AM692" s="5"/>
      <c r="AN692" s="5"/>
      <c r="AO692" s="5"/>
      <c r="AP692" s="5"/>
      <c r="AQ692" s="296" t="str">
        <f t="shared" si="95"/>
        <v/>
      </c>
      <c r="AR692" s="142" t="str">
        <f t="shared" si="93"/>
        <v/>
      </c>
      <c r="AS692" s="7" t="str">
        <f>UPPER(IF($AI692="","",IF(COUNTIF($AS$34:$AS691,$AI692)&lt;1,$AI692,"")))</f>
        <v/>
      </c>
      <c r="AT692" s="144" t="str">
        <f t="shared" si="94"/>
        <v/>
      </c>
      <c r="AU692" s="142" t="str">
        <f t="shared" si="96"/>
        <v/>
      </c>
      <c r="AV692" s="274"/>
      <c r="AW692" s="251"/>
      <c r="AX692" s="252"/>
      <c r="AY692" s="253" t="str">
        <f t="shared" si="89"/>
        <v/>
      </c>
      <c r="AZ692" s="253"/>
    </row>
    <row r="693" spans="1:52" s="140" customFormat="1" ht="14">
      <c r="A693" s="144" t="str">
        <f t="shared" si="90"/>
        <v/>
      </c>
      <c r="B693" s="249" t="str">
        <f t="shared" si="91"/>
        <v/>
      </c>
      <c r="C693" s="250"/>
      <c r="D693" s="144">
        <v>659</v>
      </c>
      <c r="E693" s="144" t="str">
        <f t="shared" si="92"/>
        <v/>
      </c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32"/>
      <c r="AJ693" s="17"/>
      <c r="AK693" s="32"/>
      <c r="AL693" s="5"/>
      <c r="AM693" s="5"/>
      <c r="AN693" s="5"/>
      <c r="AO693" s="5"/>
      <c r="AP693" s="5"/>
      <c r="AQ693" s="296" t="str">
        <f t="shared" si="95"/>
        <v/>
      </c>
      <c r="AR693" s="142" t="str">
        <f t="shared" si="93"/>
        <v/>
      </c>
      <c r="AS693" s="7" t="str">
        <f>UPPER(IF($AI693="","",IF(COUNTIF($AS$34:$AS692,$AI693)&lt;1,$AI693,"")))</f>
        <v/>
      </c>
      <c r="AT693" s="144" t="str">
        <f t="shared" si="94"/>
        <v/>
      </c>
      <c r="AU693" s="142" t="str">
        <f t="shared" si="96"/>
        <v/>
      </c>
      <c r="AV693" s="274"/>
      <c r="AW693" s="251"/>
      <c r="AX693" s="252"/>
      <c r="AY693" s="253" t="str">
        <f t="shared" si="89"/>
        <v/>
      </c>
      <c r="AZ693" s="253"/>
    </row>
    <row r="694" spans="1:52" s="140" customFormat="1" ht="14">
      <c r="A694" s="144" t="str">
        <f t="shared" si="90"/>
        <v/>
      </c>
      <c r="B694" s="249" t="str">
        <f t="shared" si="91"/>
        <v/>
      </c>
      <c r="C694" s="250"/>
      <c r="D694" s="144">
        <v>660</v>
      </c>
      <c r="E694" s="144" t="str">
        <f t="shared" si="92"/>
        <v/>
      </c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32"/>
      <c r="AJ694" s="17"/>
      <c r="AK694" s="32"/>
      <c r="AL694" s="5"/>
      <c r="AM694" s="5"/>
      <c r="AN694" s="5"/>
      <c r="AO694" s="5"/>
      <c r="AP694" s="5"/>
      <c r="AQ694" s="296" t="str">
        <f t="shared" si="95"/>
        <v/>
      </c>
      <c r="AR694" s="142" t="str">
        <f t="shared" si="93"/>
        <v/>
      </c>
      <c r="AS694" s="7" t="str">
        <f>UPPER(IF($AI694="","",IF(COUNTIF($AS$34:$AS693,$AI694)&lt;1,$AI694,"")))</f>
        <v/>
      </c>
      <c r="AT694" s="144" t="str">
        <f t="shared" si="94"/>
        <v/>
      </c>
      <c r="AU694" s="142" t="str">
        <f t="shared" si="96"/>
        <v/>
      </c>
      <c r="AV694" s="274"/>
      <c r="AW694" s="251"/>
      <c r="AX694" s="252"/>
      <c r="AY694" s="253" t="str">
        <f t="shared" si="89"/>
        <v/>
      </c>
      <c r="AZ694" s="253"/>
    </row>
    <row r="695" spans="1:52" s="140" customFormat="1" ht="14">
      <c r="A695" s="144" t="str">
        <f t="shared" si="90"/>
        <v/>
      </c>
      <c r="B695" s="249" t="str">
        <f t="shared" si="91"/>
        <v/>
      </c>
      <c r="C695" s="250"/>
      <c r="D695" s="144">
        <v>661</v>
      </c>
      <c r="E695" s="144" t="str">
        <f t="shared" si="92"/>
        <v/>
      </c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32"/>
      <c r="AJ695" s="17"/>
      <c r="AK695" s="32"/>
      <c r="AL695" s="5"/>
      <c r="AM695" s="5"/>
      <c r="AN695" s="5"/>
      <c r="AO695" s="5"/>
      <c r="AP695" s="5"/>
      <c r="AQ695" s="296" t="str">
        <f t="shared" si="95"/>
        <v/>
      </c>
      <c r="AR695" s="142" t="str">
        <f t="shared" si="93"/>
        <v/>
      </c>
      <c r="AS695" s="7" t="str">
        <f>UPPER(IF($AI695="","",IF(COUNTIF($AS$34:$AS694,$AI695)&lt;1,$AI695,"")))</f>
        <v/>
      </c>
      <c r="AT695" s="144" t="str">
        <f t="shared" si="94"/>
        <v/>
      </c>
      <c r="AU695" s="142" t="str">
        <f t="shared" si="96"/>
        <v/>
      </c>
      <c r="AV695" s="274"/>
      <c r="AW695" s="251"/>
      <c r="AX695" s="252"/>
      <c r="AY695" s="253" t="str">
        <f t="shared" si="89"/>
        <v/>
      </c>
      <c r="AZ695" s="253"/>
    </row>
    <row r="696" spans="1:52" s="140" customFormat="1" ht="14">
      <c r="A696" s="144" t="str">
        <f t="shared" si="90"/>
        <v/>
      </c>
      <c r="B696" s="249" t="str">
        <f t="shared" si="91"/>
        <v/>
      </c>
      <c r="C696" s="250"/>
      <c r="D696" s="144">
        <v>662</v>
      </c>
      <c r="E696" s="144" t="str">
        <f t="shared" si="92"/>
        <v/>
      </c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32"/>
      <c r="AJ696" s="17"/>
      <c r="AK696" s="32"/>
      <c r="AL696" s="5"/>
      <c r="AM696" s="5"/>
      <c r="AN696" s="5"/>
      <c r="AO696" s="5"/>
      <c r="AP696" s="5"/>
      <c r="AQ696" s="296" t="str">
        <f t="shared" si="95"/>
        <v/>
      </c>
      <c r="AR696" s="142" t="str">
        <f t="shared" si="93"/>
        <v/>
      </c>
      <c r="AS696" s="7" t="str">
        <f>UPPER(IF($AI696="","",IF(COUNTIF($AS$34:$AS695,$AI696)&lt;1,$AI696,"")))</f>
        <v/>
      </c>
      <c r="AT696" s="144" t="str">
        <f t="shared" si="94"/>
        <v/>
      </c>
      <c r="AU696" s="142" t="str">
        <f t="shared" si="96"/>
        <v/>
      </c>
      <c r="AV696" s="274"/>
      <c r="AW696" s="251"/>
      <c r="AX696" s="252"/>
      <c r="AY696" s="253" t="str">
        <f t="shared" si="89"/>
        <v/>
      </c>
      <c r="AZ696" s="253"/>
    </row>
    <row r="697" spans="1:52" s="140" customFormat="1" ht="14">
      <c r="A697" s="144" t="str">
        <f t="shared" si="90"/>
        <v/>
      </c>
      <c r="B697" s="249" t="str">
        <f t="shared" si="91"/>
        <v/>
      </c>
      <c r="C697" s="250"/>
      <c r="D697" s="144">
        <v>663</v>
      </c>
      <c r="E697" s="144" t="str">
        <f t="shared" si="92"/>
        <v/>
      </c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32"/>
      <c r="AJ697" s="17"/>
      <c r="AK697" s="32"/>
      <c r="AL697" s="5"/>
      <c r="AM697" s="5"/>
      <c r="AN697" s="5"/>
      <c r="AO697" s="5"/>
      <c r="AP697" s="5"/>
      <c r="AQ697" s="296" t="str">
        <f t="shared" si="95"/>
        <v/>
      </c>
      <c r="AR697" s="142" t="str">
        <f t="shared" si="93"/>
        <v/>
      </c>
      <c r="AS697" s="7" t="str">
        <f>UPPER(IF($AI697="","",IF(COUNTIF($AS$34:$AS696,$AI697)&lt;1,$AI697,"")))</f>
        <v/>
      </c>
      <c r="AT697" s="144" t="str">
        <f t="shared" si="94"/>
        <v/>
      </c>
      <c r="AU697" s="142" t="str">
        <f t="shared" si="96"/>
        <v/>
      </c>
      <c r="AV697" s="274"/>
      <c r="AW697" s="251"/>
      <c r="AX697" s="252"/>
      <c r="AY697" s="253" t="str">
        <f t="shared" si="89"/>
        <v/>
      </c>
      <c r="AZ697" s="253"/>
    </row>
    <row r="698" spans="1:52" s="140" customFormat="1" ht="14">
      <c r="A698" s="144" t="str">
        <f t="shared" si="90"/>
        <v/>
      </c>
      <c r="B698" s="249" t="str">
        <f t="shared" si="91"/>
        <v/>
      </c>
      <c r="C698" s="250"/>
      <c r="D698" s="144">
        <v>664</v>
      </c>
      <c r="E698" s="144" t="str">
        <f t="shared" si="92"/>
        <v/>
      </c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32"/>
      <c r="AJ698" s="17"/>
      <c r="AK698" s="32"/>
      <c r="AL698" s="5"/>
      <c r="AM698" s="5"/>
      <c r="AN698" s="5"/>
      <c r="AO698" s="5"/>
      <c r="AP698" s="5"/>
      <c r="AQ698" s="296" t="str">
        <f t="shared" si="95"/>
        <v/>
      </c>
      <c r="AR698" s="142" t="str">
        <f t="shared" si="93"/>
        <v/>
      </c>
      <c r="AS698" s="7" t="str">
        <f>UPPER(IF($AI698="","",IF(COUNTIF($AS$34:$AS697,$AI698)&lt;1,$AI698,"")))</f>
        <v/>
      </c>
      <c r="AT698" s="144" t="str">
        <f t="shared" si="94"/>
        <v/>
      </c>
      <c r="AU698" s="142" t="str">
        <f t="shared" si="96"/>
        <v/>
      </c>
      <c r="AV698" s="274"/>
      <c r="AW698" s="251"/>
      <c r="AX698" s="252"/>
      <c r="AY698" s="253" t="str">
        <f t="shared" si="89"/>
        <v/>
      </c>
      <c r="AZ698" s="253"/>
    </row>
    <row r="699" spans="1:52" s="140" customFormat="1" ht="14">
      <c r="A699" s="144" t="str">
        <f t="shared" si="90"/>
        <v/>
      </c>
      <c r="B699" s="249" t="str">
        <f t="shared" si="91"/>
        <v/>
      </c>
      <c r="C699" s="250"/>
      <c r="D699" s="144">
        <v>665</v>
      </c>
      <c r="E699" s="144" t="str">
        <f t="shared" si="92"/>
        <v/>
      </c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32"/>
      <c r="AJ699" s="17"/>
      <c r="AK699" s="32"/>
      <c r="AL699" s="5"/>
      <c r="AM699" s="5"/>
      <c r="AN699" s="5"/>
      <c r="AO699" s="5"/>
      <c r="AP699" s="5"/>
      <c r="AQ699" s="296" t="str">
        <f t="shared" si="95"/>
        <v/>
      </c>
      <c r="AR699" s="142" t="str">
        <f t="shared" si="93"/>
        <v/>
      </c>
      <c r="AS699" s="7" t="str">
        <f>UPPER(IF($AI699="","",IF(COUNTIF($AS$34:$AS698,$AI699)&lt;1,$AI699,"")))</f>
        <v/>
      </c>
      <c r="AT699" s="144" t="str">
        <f t="shared" si="94"/>
        <v/>
      </c>
      <c r="AU699" s="142" t="str">
        <f t="shared" si="96"/>
        <v/>
      </c>
      <c r="AV699" s="274"/>
      <c r="AW699" s="251"/>
      <c r="AX699" s="252"/>
      <c r="AY699" s="253" t="str">
        <f t="shared" si="89"/>
        <v/>
      </c>
      <c r="AZ699" s="253"/>
    </row>
    <row r="700" spans="1:52" s="140" customFormat="1" ht="14">
      <c r="A700" s="144" t="str">
        <f t="shared" si="90"/>
        <v/>
      </c>
      <c r="B700" s="249" t="str">
        <f t="shared" si="91"/>
        <v/>
      </c>
      <c r="C700" s="250"/>
      <c r="D700" s="144">
        <v>666</v>
      </c>
      <c r="E700" s="144" t="str">
        <f t="shared" si="92"/>
        <v/>
      </c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32"/>
      <c r="AJ700" s="17"/>
      <c r="AK700" s="32"/>
      <c r="AL700" s="5"/>
      <c r="AM700" s="5"/>
      <c r="AN700" s="5"/>
      <c r="AO700" s="5"/>
      <c r="AP700" s="5"/>
      <c r="AQ700" s="296" t="str">
        <f t="shared" si="95"/>
        <v/>
      </c>
      <c r="AR700" s="142" t="str">
        <f t="shared" si="93"/>
        <v/>
      </c>
      <c r="AS700" s="7" t="str">
        <f>UPPER(IF($AI700="","",IF(COUNTIF($AS$34:$AS699,$AI700)&lt;1,$AI700,"")))</f>
        <v/>
      </c>
      <c r="AT700" s="144" t="str">
        <f t="shared" si="94"/>
        <v/>
      </c>
      <c r="AU700" s="142" t="str">
        <f t="shared" si="96"/>
        <v/>
      </c>
      <c r="AV700" s="274"/>
      <c r="AW700" s="251"/>
      <c r="AX700" s="252"/>
      <c r="AY700" s="253" t="str">
        <f t="shared" si="89"/>
        <v/>
      </c>
      <c r="AZ700" s="253"/>
    </row>
    <row r="701" spans="1:52" s="140" customFormat="1" ht="14">
      <c r="A701" s="144" t="str">
        <f t="shared" si="90"/>
        <v/>
      </c>
      <c r="B701" s="249" t="str">
        <f t="shared" si="91"/>
        <v/>
      </c>
      <c r="C701" s="250"/>
      <c r="D701" s="144">
        <v>667</v>
      </c>
      <c r="E701" s="144" t="str">
        <f t="shared" si="92"/>
        <v/>
      </c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32"/>
      <c r="AJ701" s="17"/>
      <c r="AK701" s="32"/>
      <c r="AL701" s="5"/>
      <c r="AM701" s="5"/>
      <c r="AN701" s="5"/>
      <c r="AO701" s="5"/>
      <c r="AP701" s="5"/>
      <c r="AQ701" s="296" t="str">
        <f t="shared" si="95"/>
        <v/>
      </c>
      <c r="AR701" s="142" t="str">
        <f t="shared" si="93"/>
        <v/>
      </c>
      <c r="AS701" s="7" t="str">
        <f>UPPER(IF($AI701="","",IF(COUNTIF($AS$34:$AS700,$AI701)&lt;1,$AI701,"")))</f>
        <v/>
      </c>
      <c r="AT701" s="144" t="str">
        <f t="shared" si="94"/>
        <v/>
      </c>
      <c r="AU701" s="142" t="str">
        <f t="shared" si="96"/>
        <v/>
      </c>
      <c r="AV701" s="274"/>
      <c r="AW701" s="251"/>
      <c r="AX701" s="252"/>
      <c r="AY701" s="253" t="str">
        <f t="shared" si="89"/>
        <v/>
      </c>
      <c r="AZ701" s="253"/>
    </row>
    <row r="702" spans="1:52" s="140" customFormat="1" ht="14">
      <c r="A702" s="144" t="str">
        <f t="shared" si="90"/>
        <v/>
      </c>
      <c r="B702" s="249" t="str">
        <f t="shared" si="91"/>
        <v/>
      </c>
      <c r="C702" s="250"/>
      <c r="D702" s="144">
        <v>668</v>
      </c>
      <c r="E702" s="144" t="str">
        <f t="shared" si="92"/>
        <v/>
      </c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32"/>
      <c r="AJ702" s="17"/>
      <c r="AK702" s="32"/>
      <c r="AL702" s="5"/>
      <c r="AM702" s="5"/>
      <c r="AN702" s="5"/>
      <c r="AO702" s="5"/>
      <c r="AP702" s="5"/>
      <c r="AQ702" s="296" t="str">
        <f t="shared" si="95"/>
        <v/>
      </c>
      <c r="AR702" s="142" t="str">
        <f t="shared" si="93"/>
        <v/>
      </c>
      <c r="AS702" s="7" t="str">
        <f>UPPER(IF($AI702="","",IF(COUNTIF($AS$34:$AS701,$AI702)&lt;1,$AI702,"")))</f>
        <v/>
      </c>
      <c r="AT702" s="144" t="str">
        <f t="shared" si="94"/>
        <v/>
      </c>
      <c r="AU702" s="142" t="str">
        <f t="shared" si="96"/>
        <v/>
      </c>
      <c r="AV702" s="274"/>
      <c r="AW702" s="251"/>
      <c r="AX702" s="252"/>
      <c r="AY702" s="253" t="str">
        <f t="shared" si="89"/>
        <v/>
      </c>
      <c r="AZ702" s="253"/>
    </row>
    <row r="703" spans="1:52" s="140" customFormat="1" ht="14">
      <c r="A703" s="144" t="str">
        <f t="shared" si="90"/>
        <v/>
      </c>
      <c r="B703" s="249" t="str">
        <f t="shared" si="91"/>
        <v/>
      </c>
      <c r="C703" s="250"/>
      <c r="D703" s="144">
        <v>669</v>
      </c>
      <c r="E703" s="144" t="str">
        <f t="shared" si="92"/>
        <v/>
      </c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32"/>
      <c r="AJ703" s="17"/>
      <c r="AK703" s="32"/>
      <c r="AL703" s="5"/>
      <c r="AM703" s="5"/>
      <c r="AN703" s="5"/>
      <c r="AO703" s="5"/>
      <c r="AP703" s="5"/>
      <c r="AQ703" s="296" t="str">
        <f t="shared" si="95"/>
        <v/>
      </c>
      <c r="AR703" s="142" t="str">
        <f t="shared" si="93"/>
        <v/>
      </c>
      <c r="AS703" s="7" t="str">
        <f>UPPER(IF($AI703="","",IF(COUNTIF($AS$34:$AS702,$AI703)&lt;1,$AI703,"")))</f>
        <v/>
      </c>
      <c r="AT703" s="144" t="str">
        <f t="shared" si="94"/>
        <v/>
      </c>
      <c r="AU703" s="142" t="str">
        <f t="shared" si="96"/>
        <v/>
      </c>
      <c r="AV703" s="274"/>
      <c r="AW703" s="251"/>
      <c r="AX703" s="252"/>
      <c r="AY703" s="253" t="str">
        <f t="shared" si="89"/>
        <v/>
      </c>
      <c r="AZ703" s="253"/>
    </row>
    <row r="704" spans="1:52" s="140" customFormat="1" ht="14">
      <c r="A704" s="144" t="str">
        <f t="shared" si="90"/>
        <v/>
      </c>
      <c r="B704" s="249" t="str">
        <f t="shared" si="91"/>
        <v/>
      </c>
      <c r="C704" s="250"/>
      <c r="D704" s="144">
        <v>670</v>
      </c>
      <c r="E704" s="144" t="str">
        <f t="shared" si="92"/>
        <v/>
      </c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32"/>
      <c r="AJ704" s="17"/>
      <c r="AK704" s="32"/>
      <c r="AL704" s="5"/>
      <c r="AM704" s="5"/>
      <c r="AN704" s="264"/>
      <c r="AO704" s="5"/>
      <c r="AP704" s="5"/>
      <c r="AQ704" s="296" t="str">
        <f t="shared" si="95"/>
        <v/>
      </c>
      <c r="AR704" s="142" t="str">
        <f t="shared" si="93"/>
        <v/>
      </c>
      <c r="AS704" s="7" t="str">
        <f>UPPER(IF($AI704="","",IF(COUNTIF($AS$34:$AS703,$AI704)&lt;1,$AI704,"")))</f>
        <v/>
      </c>
      <c r="AT704" s="144" t="str">
        <f t="shared" si="94"/>
        <v/>
      </c>
      <c r="AU704" s="142" t="str">
        <f t="shared" si="96"/>
        <v/>
      </c>
      <c r="AV704" s="274"/>
      <c r="AW704" s="251"/>
      <c r="AX704" s="252"/>
      <c r="AY704" s="253" t="str">
        <f t="shared" si="89"/>
        <v/>
      </c>
      <c r="AZ704" s="253"/>
    </row>
    <row r="705" spans="1:52" s="140" customFormat="1" ht="14">
      <c r="A705" s="144" t="str">
        <f t="shared" si="90"/>
        <v/>
      </c>
      <c r="B705" s="249" t="str">
        <f t="shared" si="91"/>
        <v/>
      </c>
      <c r="C705" s="250"/>
      <c r="D705" s="144">
        <v>671</v>
      </c>
      <c r="E705" s="144" t="str">
        <f t="shared" si="92"/>
        <v/>
      </c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32"/>
      <c r="AJ705" s="17"/>
      <c r="AK705" s="32"/>
      <c r="AL705" s="5"/>
      <c r="AM705" s="5"/>
      <c r="AN705" s="264"/>
      <c r="AO705" s="5"/>
      <c r="AP705" s="5"/>
      <c r="AQ705" s="296" t="str">
        <f t="shared" si="95"/>
        <v/>
      </c>
      <c r="AR705" s="142" t="str">
        <f t="shared" si="93"/>
        <v/>
      </c>
      <c r="AS705" s="7" t="str">
        <f>UPPER(IF($AI705="","",IF(COUNTIF($AS$34:$AS704,$AI705)&lt;1,$AI705,"")))</f>
        <v/>
      </c>
      <c r="AT705" s="144" t="str">
        <f t="shared" si="94"/>
        <v/>
      </c>
      <c r="AU705" s="142" t="str">
        <f t="shared" si="96"/>
        <v/>
      </c>
      <c r="AV705" s="274"/>
      <c r="AW705" s="251"/>
      <c r="AX705" s="252"/>
      <c r="AY705" s="253" t="str">
        <f t="shared" si="89"/>
        <v/>
      </c>
      <c r="AZ705" s="253"/>
    </row>
    <row r="706" spans="1:52" s="140" customFormat="1" ht="14">
      <c r="A706" s="144" t="str">
        <f t="shared" si="90"/>
        <v/>
      </c>
      <c r="B706" s="249" t="str">
        <f t="shared" si="91"/>
        <v/>
      </c>
      <c r="C706" s="250"/>
      <c r="D706" s="144">
        <v>672</v>
      </c>
      <c r="E706" s="144" t="str">
        <f t="shared" si="92"/>
        <v/>
      </c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32"/>
      <c r="AJ706" s="17"/>
      <c r="AK706" s="32"/>
      <c r="AL706" s="5"/>
      <c r="AM706" s="5"/>
      <c r="AN706" s="264"/>
      <c r="AO706" s="5"/>
      <c r="AP706" s="5"/>
      <c r="AQ706" s="296" t="str">
        <f t="shared" si="95"/>
        <v/>
      </c>
      <c r="AR706" s="142" t="str">
        <f t="shared" si="93"/>
        <v/>
      </c>
      <c r="AS706" s="7" t="str">
        <f>UPPER(IF($AI706="","",IF(COUNTIF($AS$34:$AS705,$AI706)&lt;1,$AI706,"")))</f>
        <v/>
      </c>
      <c r="AT706" s="144" t="str">
        <f t="shared" si="94"/>
        <v/>
      </c>
      <c r="AU706" s="142" t="str">
        <f t="shared" si="96"/>
        <v/>
      </c>
      <c r="AV706" s="274"/>
      <c r="AW706" s="251"/>
      <c r="AX706" s="252"/>
      <c r="AY706" s="253" t="str">
        <f t="shared" si="89"/>
        <v/>
      </c>
      <c r="AZ706" s="253"/>
    </row>
    <row r="707" spans="1:52" s="140" customFormat="1" ht="14">
      <c r="A707" s="144" t="str">
        <f t="shared" si="90"/>
        <v/>
      </c>
      <c r="B707" s="249" t="str">
        <f t="shared" si="91"/>
        <v/>
      </c>
      <c r="C707" s="250"/>
      <c r="D707" s="144">
        <v>673</v>
      </c>
      <c r="E707" s="144" t="str">
        <f t="shared" si="92"/>
        <v/>
      </c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32"/>
      <c r="AJ707" s="17"/>
      <c r="AK707" s="32"/>
      <c r="AL707" s="5"/>
      <c r="AM707" s="5"/>
      <c r="AN707" s="5"/>
      <c r="AO707" s="5"/>
      <c r="AP707" s="5"/>
      <c r="AQ707" s="296" t="str">
        <f t="shared" si="95"/>
        <v/>
      </c>
      <c r="AR707" s="142" t="str">
        <f t="shared" si="93"/>
        <v/>
      </c>
      <c r="AS707" s="7" t="str">
        <f>UPPER(IF($AI707="","",IF(COUNTIF($AS$34:$AS706,$AI707)&lt;1,$AI707,"")))</f>
        <v/>
      </c>
      <c r="AT707" s="144" t="str">
        <f t="shared" si="94"/>
        <v/>
      </c>
      <c r="AU707" s="142" t="str">
        <f t="shared" si="96"/>
        <v/>
      </c>
      <c r="AV707" s="274"/>
      <c r="AW707" s="251"/>
      <c r="AX707" s="252"/>
      <c r="AY707" s="253" t="str">
        <f t="shared" si="89"/>
        <v/>
      </c>
      <c r="AZ707" s="253"/>
    </row>
    <row r="708" spans="1:52" s="140" customFormat="1" ht="14">
      <c r="A708" s="144" t="str">
        <f t="shared" si="90"/>
        <v/>
      </c>
      <c r="B708" s="249" t="str">
        <f t="shared" si="91"/>
        <v/>
      </c>
      <c r="C708" s="250"/>
      <c r="D708" s="144">
        <v>674</v>
      </c>
      <c r="E708" s="144" t="str">
        <f t="shared" si="92"/>
        <v/>
      </c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32"/>
      <c r="AJ708" s="17"/>
      <c r="AK708" s="32"/>
      <c r="AL708" s="5"/>
      <c r="AM708" s="5"/>
      <c r="AN708" s="5"/>
      <c r="AO708" s="5"/>
      <c r="AP708" s="5"/>
      <c r="AQ708" s="296" t="str">
        <f t="shared" si="95"/>
        <v/>
      </c>
      <c r="AR708" s="142" t="str">
        <f t="shared" si="93"/>
        <v/>
      </c>
      <c r="AS708" s="7" t="str">
        <f>UPPER(IF($AI708="","",IF(COUNTIF($AS$34:$AS707,$AI708)&lt;1,$AI708,"")))</f>
        <v/>
      </c>
      <c r="AT708" s="144" t="str">
        <f t="shared" si="94"/>
        <v/>
      </c>
      <c r="AU708" s="142" t="str">
        <f t="shared" si="96"/>
        <v/>
      </c>
      <c r="AV708" s="274"/>
      <c r="AW708" s="251"/>
      <c r="AX708" s="252"/>
      <c r="AY708" s="253" t="str">
        <f t="shared" si="89"/>
        <v/>
      </c>
      <c r="AZ708" s="253"/>
    </row>
    <row r="709" spans="1:52" s="140" customFormat="1" ht="14">
      <c r="A709" s="144" t="str">
        <f t="shared" si="90"/>
        <v/>
      </c>
      <c r="B709" s="249" t="str">
        <f t="shared" si="91"/>
        <v/>
      </c>
      <c r="C709" s="250"/>
      <c r="D709" s="144">
        <v>675</v>
      </c>
      <c r="E709" s="144" t="str">
        <f t="shared" si="92"/>
        <v/>
      </c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32"/>
      <c r="AJ709" s="17"/>
      <c r="AK709" s="32"/>
      <c r="AL709" s="5"/>
      <c r="AM709" s="5"/>
      <c r="AN709" s="5"/>
      <c r="AO709" s="5"/>
      <c r="AP709" s="5"/>
      <c r="AQ709" s="296" t="str">
        <f t="shared" si="95"/>
        <v/>
      </c>
      <c r="AR709" s="142" t="str">
        <f t="shared" si="93"/>
        <v/>
      </c>
      <c r="AS709" s="7" t="str">
        <f>UPPER(IF($AI709="","",IF(COUNTIF($AS$34:$AS708,$AI709)&lt;1,$AI709,"")))</f>
        <v/>
      </c>
      <c r="AT709" s="144" t="str">
        <f t="shared" si="94"/>
        <v/>
      </c>
      <c r="AU709" s="142" t="str">
        <f t="shared" si="96"/>
        <v/>
      </c>
      <c r="AV709" s="274"/>
      <c r="AW709" s="251"/>
      <c r="AX709" s="252"/>
      <c r="AY709" s="253" t="str">
        <f t="shared" si="89"/>
        <v/>
      </c>
      <c r="AZ709" s="253"/>
    </row>
    <row r="710" spans="1:52" s="140" customFormat="1" ht="14">
      <c r="A710" s="144" t="str">
        <f t="shared" si="90"/>
        <v/>
      </c>
      <c r="B710" s="249" t="str">
        <f t="shared" si="91"/>
        <v/>
      </c>
      <c r="C710" s="250"/>
      <c r="D710" s="144">
        <v>676</v>
      </c>
      <c r="E710" s="144" t="str">
        <f t="shared" si="92"/>
        <v/>
      </c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32"/>
      <c r="AJ710" s="17"/>
      <c r="AK710" s="32"/>
      <c r="AL710" s="5"/>
      <c r="AM710" s="5"/>
      <c r="AN710" s="5"/>
      <c r="AO710" s="5"/>
      <c r="AP710" s="5"/>
      <c r="AQ710" s="296" t="str">
        <f t="shared" si="95"/>
        <v/>
      </c>
      <c r="AR710" s="142" t="str">
        <f t="shared" si="93"/>
        <v/>
      </c>
      <c r="AS710" s="7" t="str">
        <f>UPPER(IF($AI710="","",IF(COUNTIF($AS$34:$AS709,$AI710)&lt;1,$AI710,"")))</f>
        <v/>
      </c>
      <c r="AT710" s="144" t="str">
        <f t="shared" si="94"/>
        <v/>
      </c>
      <c r="AU710" s="142" t="str">
        <f t="shared" si="96"/>
        <v/>
      </c>
      <c r="AV710" s="274"/>
      <c r="AW710" s="251"/>
      <c r="AX710" s="252"/>
      <c r="AY710" s="253" t="str">
        <f t="shared" si="89"/>
        <v/>
      </c>
      <c r="AZ710" s="253"/>
    </row>
    <row r="711" spans="1:52" s="140" customFormat="1" ht="14">
      <c r="A711" s="144" t="str">
        <f t="shared" si="90"/>
        <v/>
      </c>
      <c r="B711" s="249" t="str">
        <f t="shared" si="91"/>
        <v/>
      </c>
      <c r="C711" s="250"/>
      <c r="D711" s="144">
        <v>677</v>
      </c>
      <c r="E711" s="144" t="str">
        <f t="shared" si="92"/>
        <v/>
      </c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32"/>
      <c r="AJ711" s="17"/>
      <c r="AK711" s="32"/>
      <c r="AL711" s="5"/>
      <c r="AM711" s="5"/>
      <c r="AN711" s="5"/>
      <c r="AO711" s="5"/>
      <c r="AP711" s="5"/>
      <c r="AQ711" s="296" t="str">
        <f t="shared" si="95"/>
        <v/>
      </c>
      <c r="AR711" s="142" t="str">
        <f t="shared" si="93"/>
        <v/>
      </c>
      <c r="AS711" s="7" t="str">
        <f>UPPER(IF($AI711="","",IF(COUNTIF($AS$34:$AS710,$AI711)&lt;1,$AI711,"")))</f>
        <v/>
      </c>
      <c r="AT711" s="144" t="str">
        <f t="shared" si="94"/>
        <v/>
      </c>
      <c r="AU711" s="142" t="str">
        <f t="shared" si="96"/>
        <v/>
      </c>
      <c r="AV711" s="274"/>
      <c r="AW711" s="251"/>
      <c r="AX711" s="252"/>
      <c r="AY711" s="253" t="str">
        <f t="shared" si="89"/>
        <v/>
      </c>
      <c r="AZ711" s="253"/>
    </row>
    <row r="712" spans="1:52" s="140" customFormat="1" ht="14">
      <c r="A712" s="144" t="str">
        <f t="shared" si="90"/>
        <v/>
      </c>
      <c r="B712" s="249" t="str">
        <f t="shared" si="91"/>
        <v/>
      </c>
      <c r="C712" s="250"/>
      <c r="D712" s="144">
        <v>678</v>
      </c>
      <c r="E712" s="144" t="str">
        <f t="shared" si="92"/>
        <v/>
      </c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32"/>
      <c r="AJ712" s="17"/>
      <c r="AK712" s="32"/>
      <c r="AL712" s="5"/>
      <c r="AM712" s="5"/>
      <c r="AN712" s="5"/>
      <c r="AO712" s="5"/>
      <c r="AP712" s="5"/>
      <c r="AQ712" s="296" t="str">
        <f t="shared" si="95"/>
        <v/>
      </c>
      <c r="AR712" s="142" t="str">
        <f t="shared" si="93"/>
        <v/>
      </c>
      <c r="AS712" s="7" t="str">
        <f>UPPER(IF($AI712="","",IF(COUNTIF($AS$34:$AS711,$AI712)&lt;1,$AI712,"")))</f>
        <v/>
      </c>
      <c r="AT712" s="144" t="str">
        <f t="shared" si="94"/>
        <v/>
      </c>
      <c r="AU712" s="142" t="str">
        <f t="shared" si="96"/>
        <v/>
      </c>
      <c r="AV712" s="274"/>
      <c r="AW712" s="251"/>
      <c r="AX712" s="252"/>
      <c r="AY712" s="253" t="str">
        <f t="shared" si="89"/>
        <v/>
      </c>
      <c r="AZ712" s="253"/>
    </row>
    <row r="713" spans="1:52" s="140" customFormat="1" ht="14">
      <c r="A713" s="144" t="str">
        <f t="shared" si="90"/>
        <v/>
      </c>
      <c r="B713" s="249" t="str">
        <f t="shared" si="91"/>
        <v/>
      </c>
      <c r="C713" s="250"/>
      <c r="D713" s="144">
        <v>679</v>
      </c>
      <c r="E713" s="144" t="str">
        <f t="shared" si="92"/>
        <v/>
      </c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32"/>
      <c r="AJ713" s="17"/>
      <c r="AK713" s="32"/>
      <c r="AL713" s="5"/>
      <c r="AM713" s="5"/>
      <c r="AN713" s="5"/>
      <c r="AO713" s="5"/>
      <c r="AP713" s="5"/>
      <c r="AQ713" s="296" t="str">
        <f t="shared" si="95"/>
        <v/>
      </c>
      <c r="AR713" s="142" t="str">
        <f t="shared" si="93"/>
        <v/>
      </c>
      <c r="AS713" s="7" t="str">
        <f>UPPER(IF($AI713="","",IF(COUNTIF($AS$34:$AS712,$AI713)&lt;1,$AI713,"")))</f>
        <v/>
      </c>
      <c r="AT713" s="144" t="str">
        <f t="shared" si="94"/>
        <v/>
      </c>
      <c r="AU713" s="142" t="str">
        <f t="shared" si="96"/>
        <v/>
      </c>
      <c r="AV713" s="274"/>
      <c r="AW713" s="251"/>
      <c r="AX713" s="252"/>
      <c r="AY713" s="253" t="str">
        <f t="shared" si="89"/>
        <v/>
      </c>
      <c r="AZ713" s="253"/>
    </row>
    <row r="714" spans="1:52" s="140" customFormat="1" ht="14">
      <c r="A714" s="144" t="str">
        <f t="shared" si="90"/>
        <v/>
      </c>
      <c r="B714" s="249" t="str">
        <f t="shared" si="91"/>
        <v/>
      </c>
      <c r="C714" s="250"/>
      <c r="D714" s="144">
        <v>680</v>
      </c>
      <c r="E714" s="144" t="str">
        <f t="shared" si="92"/>
        <v/>
      </c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32"/>
      <c r="AJ714" s="17"/>
      <c r="AK714" s="32"/>
      <c r="AL714" s="5"/>
      <c r="AM714" s="5"/>
      <c r="AN714" s="5"/>
      <c r="AO714" s="5"/>
      <c r="AP714" s="5"/>
      <c r="AQ714" s="296" t="str">
        <f t="shared" si="95"/>
        <v/>
      </c>
      <c r="AR714" s="142" t="str">
        <f t="shared" si="93"/>
        <v/>
      </c>
      <c r="AS714" s="7" t="str">
        <f>UPPER(IF($AI714="","",IF(COUNTIF($AS$34:$AS713,$AI714)&lt;1,$AI714,"")))</f>
        <v/>
      </c>
      <c r="AT714" s="144" t="str">
        <f t="shared" si="94"/>
        <v/>
      </c>
      <c r="AU714" s="142" t="str">
        <f t="shared" si="96"/>
        <v/>
      </c>
      <c r="AV714" s="274"/>
      <c r="AW714" s="251"/>
      <c r="AX714" s="252"/>
      <c r="AY714" s="253" t="str">
        <f t="shared" si="89"/>
        <v/>
      </c>
      <c r="AZ714" s="253"/>
    </row>
    <row r="715" spans="1:52" s="140" customFormat="1" ht="14">
      <c r="A715" s="144" t="str">
        <f t="shared" si="90"/>
        <v/>
      </c>
      <c r="B715" s="249" t="str">
        <f t="shared" si="91"/>
        <v/>
      </c>
      <c r="C715" s="250"/>
      <c r="D715" s="144">
        <v>681</v>
      </c>
      <c r="E715" s="144" t="str">
        <f t="shared" si="92"/>
        <v/>
      </c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32"/>
      <c r="AJ715" s="17"/>
      <c r="AK715" s="32"/>
      <c r="AL715" s="5"/>
      <c r="AM715" s="5"/>
      <c r="AN715" s="5"/>
      <c r="AO715" s="5"/>
      <c r="AP715" s="5"/>
      <c r="AQ715" s="296" t="str">
        <f t="shared" si="95"/>
        <v/>
      </c>
      <c r="AR715" s="142" t="str">
        <f t="shared" si="93"/>
        <v/>
      </c>
      <c r="AS715" s="7" t="str">
        <f>UPPER(IF($AI715="","",IF(COUNTIF($AS$34:$AS714,$AI715)&lt;1,$AI715,"")))</f>
        <v/>
      </c>
      <c r="AT715" s="144" t="str">
        <f t="shared" si="94"/>
        <v/>
      </c>
      <c r="AU715" s="142" t="str">
        <f t="shared" si="96"/>
        <v/>
      </c>
      <c r="AV715" s="274"/>
      <c r="AW715" s="251"/>
      <c r="AX715" s="252"/>
      <c r="AY715" s="253" t="str">
        <f t="shared" si="89"/>
        <v/>
      </c>
      <c r="AZ715" s="253"/>
    </row>
    <row r="716" spans="1:52" s="140" customFormat="1" ht="14">
      <c r="A716" s="144" t="str">
        <f t="shared" si="90"/>
        <v/>
      </c>
      <c r="B716" s="249" t="str">
        <f t="shared" si="91"/>
        <v/>
      </c>
      <c r="C716" s="250"/>
      <c r="D716" s="144">
        <v>682</v>
      </c>
      <c r="E716" s="144" t="str">
        <f t="shared" si="92"/>
        <v/>
      </c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32"/>
      <c r="AJ716" s="17"/>
      <c r="AK716" s="32"/>
      <c r="AL716" s="5"/>
      <c r="AM716" s="5"/>
      <c r="AN716" s="5"/>
      <c r="AO716" s="5"/>
      <c r="AP716" s="5"/>
      <c r="AQ716" s="296" t="str">
        <f t="shared" si="95"/>
        <v/>
      </c>
      <c r="AR716" s="142" t="str">
        <f t="shared" si="93"/>
        <v/>
      </c>
      <c r="AS716" s="7" t="str">
        <f>UPPER(IF($AI716="","",IF(COUNTIF($AS$34:$AS715,$AI716)&lt;1,$AI716,"")))</f>
        <v/>
      </c>
      <c r="AT716" s="144" t="str">
        <f t="shared" si="94"/>
        <v/>
      </c>
      <c r="AU716" s="142" t="str">
        <f t="shared" si="96"/>
        <v/>
      </c>
      <c r="AV716" s="274"/>
      <c r="AW716" s="251"/>
      <c r="AX716" s="252"/>
      <c r="AY716" s="253" t="str">
        <f t="shared" si="89"/>
        <v/>
      </c>
      <c r="AZ716" s="253"/>
    </row>
    <row r="717" spans="1:52" s="140" customFormat="1" ht="14">
      <c r="A717" s="144" t="str">
        <f t="shared" si="90"/>
        <v/>
      </c>
      <c r="B717" s="249" t="str">
        <f t="shared" si="91"/>
        <v/>
      </c>
      <c r="C717" s="250"/>
      <c r="D717" s="144">
        <v>683</v>
      </c>
      <c r="E717" s="144" t="str">
        <f t="shared" si="92"/>
        <v/>
      </c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32"/>
      <c r="AJ717" s="17"/>
      <c r="AK717" s="32"/>
      <c r="AL717" s="5"/>
      <c r="AM717" s="5"/>
      <c r="AN717" s="5"/>
      <c r="AO717" s="5"/>
      <c r="AP717" s="5"/>
      <c r="AQ717" s="296" t="str">
        <f t="shared" si="95"/>
        <v/>
      </c>
      <c r="AR717" s="142" t="str">
        <f t="shared" si="93"/>
        <v/>
      </c>
      <c r="AS717" s="7" t="str">
        <f>UPPER(IF($AI717="","",IF(COUNTIF($AS$34:$AS716,$AI717)&lt;1,$AI717,"")))</f>
        <v/>
      </c>
      <c r="AT717" s="144" t="str">
        <f t="shared" si="94"/>
        <v/>
      </c>
      <c r="AU717" s="142" t="str">
        <f t="shared" si="96"/>
        <v/>
      </c>
      <c r="AV717" s="274"/>
      <c r="AW717" s="251"/>
      <c r="AX717" s="252"/>
      <c r="AY717" s="253" t="str">
        <f t="shared" si="89"/>
        <v/>
      </c>
      <c r="AZ717" s="253"/>
    </row>
    <row r="718" spans="1:52" s="140" customFormat="1" ht="14">
      <c r="A718" s="144" t="str">
        <f t="shared" si="90"/>
        <v/>
      </c>
      <c r="B718" s="249" t="str">
        <f t="shared" si="91"/>
        <v/>
      </c>
      <c r="C718" s="250"/>
      <c r="D718" s="144">
        <v>684</v>
      </c>
      <c r="E718" s="144" t="str">
        <f t="shared" si="92"/>
        <v/>
      </c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32"/>
      <c r="AJ718" s="17"/>
      <c r="AK718" s="32"/>
      <c r="AL718" s="5"/>
      <c r="AM718" s="5"/>
      <c r="AN718" s="5"/>
      <c r="AO718" s="5"/>
      <c r="AP718" s="5"/>
      <c r="AQ718" s="296" t="str">
        <f t="shared" si="95"/>
        <v/>
      </c>
      <c r="AR718" s="142" t="str">
        <f t="shared" si="93"/>
        <v/>
      </c>
      <c r="AS718" s="7" t="str">
        <f>UPPER(IF($AI718="","",IF(COUNTIF($AS$34:$AS717,$AI718)&lt;1,$AI718,"")))</f>
        <v/>
      </c>
      <c r="AT718" s="144" t="str">
        <f t="shared" si="94"/>
        <v/>
      </c>
      <c r="AU718" s="142" t="str">
        <f t="shared" si="96"/>
        <v/>
      </c>
      <c r="AV718" s="274"/>
      <c r="AW718" s="251"/>
      <c r="AX718" s="252"/>
      <c r="AY718" s="253" t="str">
        <f t="shared" si="89"/>
        <v/>
      </c>
      <c r="AZ718" s="253"/>
    </row>
    <row r="719" spans="1:52" s="140" customFormat="1" ht="14">
      <c r="A719" s="144" t="str">
        <f t="shared" si="90"/>
        <v/>
      </c>
      <c r="B719" s="249" t="str">
        <f t="shared" si="91"/>
        <v/>
      </c>
      <c r="C719" s="250"/>
      <c r="D719" s="144">
        <v>685</v>
      </c>
      <c r="E719" s="144" t="str">
        <f t="shared" si="92"/>
        <v/>
      </c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32"/>
      <c r="AJ719" s="17"/>
      <c r="AK719" s="32"/>
      <c r="AL719" s="5"/>
      <c r="AM719" s="5"/>
      <c r="AN719" s="5"/>
      <c r="AO719" s="5"/>
      <c r="AP719" s="5"/>
      <c r="AQ719" s="296" t="str">
        <f t="shared" si="95"/>
        <v/>
      </c>
      <c r="AR719" s="142" t="str">
        <f t="shared" si="93"/>
        <v/>
      </c>
      <c r="AS719" s="7" t="str">
        <f>UPPER(IF($AI719="","",IF(COUNTIF($AS$34:$AS718,$AI719)&lt;1,$AI719,"")))</f>
        <v/>
      </c>
      <c r="AT719" s="144" t="str">
        <f t="shared" si="94"/>
        <v/>
      </c>
      <c r="AU719" s="142" t="str">
        <f t="shared" si="96"/>
        <v/>
      </c>
      <c r="AV719" s="274"/>
      <c r="AW719" s="251"/>
      <c r="AX719" s="252"/>
      <c r="AY719" s="253" t="str">
        <f t="shared" si="89"/>
        <v/>
      </c>
      <c r="AZ719" s="253"/>
    </row>
    <row r="720" spans="1:52" s="140" customFormat="1" ht="14">
      <c r="A720" s="144" t="str">
        <f t="shared" si="90"/>
        <v/>
      </c>
      <c r="B720" s="249" t="str">
        <f t="shared" si="91"/>
        <v/>
      </c>
      <c r="C720" s="250"/>
      <c r="D720" s="144">
        <v>686</v>
      </c>
      <c r="E720" s="144" t="str">
        <f t="shared" si="92"/>
        <v/>
      </c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32"/>
      <c r="AJ720" s="17"/>
      <c r="AK720" s="32"/>
      <c r="AL720" s="5"/>
      <c r="AM720" s="5"/>
      <c r="AN720" s="5"/>
      <c r="AO720" s="5"/>
      <c r="AP720" s="5"/>
      <c r="AQ720" s="296" t="str">
        <f t="shared" si="95"/>
        <v/>
      </c>
      <c r="AR720" s="142" t="str">
        <f t="shared" si="93"/>
        <v/>
      </c>
      <c r="AS720" s="7" t="str">
        <f>UPPER(IF($AI720="","",IF(COUNTIF($AS$34:$AS719,$AI720)&lt;1,$AI720,"")))</f>
        <v/>
      </c>
      <c r="AT720" s="144" t="str">
        <f t="shared" si="94"/>
        <v/>
      </c>
      <c r="AU720" s="142" t="str">
        <f t="shared" si="96"/>
        <v/>
      </c>
      <c r="AV720" s="274"/>
      <c r="AW720" s="251"/>
      <c r="AX720" s="252"/>
      <c r="AY720" s="253" t="str">
        <f t="shared" si="89"/>
        <v/>
      </c>
      <c r="AZ720" s="253"/>
    </row>
    <row r="721" spans="1:52" s="140" customFormat="1" ht="14">
      <c r="A721" s="144" t="str">
        <f t="shared" si="90"/>
        <v/>
      </c>
      <c r="B721" s="249" t="str">
        <f t="shared" si="91"/>
        <v/>
      </c>
      <c r="C721" s="250"/>
      <c r="D721" s="144">
        <v>687</v>
      </c>
      <c r="E721" s="144" t="str">
        <f t="shared" si="92"/>
        <v/>
      </c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32"/>
      <c r="AJ721" s="17"/>
      <c r="AK721" s="32"/>
      <c r="AL721" s="5"/>
      <c r="AM721" s="5"/>
      <c r="AN721" s="5"/>
      <c r="AO721" s="5"/>
      <c r="AP721" s="5"/>
      <c r="AQ721" s="296" t="str">
        <f t="shared" si="95"/>
        <v/>
      </c>
      <c r="AR721" s="142" t="str">
        <f t="shared" si="93"/>
        <v/>
      </c>
      <c r="AS721" s="7" t="str">
        <f>UPPER(IF($AI721="","",IF(COUNTIF($AS$34:$AS720,$AI721)&lt;1,$AI721,"")))</f>
        <v/>
      </c>
      <c r="AT721" s="144" t="str">
        <f t="shared" si="94"/>
        <v/>
      </c>
      <c r="AU721" s="142" t="str">
        <f t="shared" si="96"/>
        <v/>
      </c>
      <c r="AV721" s="274"/>
      <c r="AW721" s="251"/>
      <c r="AX721" s="252"/>
      <c r="AY721" s="253" t="str">
        <f t="shared" si="89"/>
        <v/>
      </c>
      <c r="AZ721" s="253"/>
    </row>
    <row r="722" spans="1:52" s="140" customFormat="1" ht="14">
      <c r="A722" s="144" t="str">
        <f t="shared" si="90"/>
        <v/>
      </c>
      <c r="B722" s="249" t="str">
        <f t="shared" si="91"/>
        <v/>
      </c>
      <c r="C722" s="250"/>
      <c r="D722" s="144">
        <v>688</v>
      </c>
      <c r="E722" s="144" t="str">
        <f t="shared" si="92"/>
        <v/>
      </c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32"/>
      <c r="AJ722" s="17"/>
      <c r="AK722" s="32"/>
      <c r="AL722" s="5"/>
      <c r="AM722" s="5"/>
      <c r="AN722" s="5"/>
      <c r="AO722" s="5"/>
      <c r="AP722" s="5"/>
      <c r="AQ722" s="296" t="str">
        <f t="shared" si="95"/>
        <v/>
      </c>
      <c r="AR722" s="142" t="str">
        <f t="shared" si="93"/>
        <v/>
      </c>
      <c r="AS722" s="7" t="str">
        <f>UPPER(IF($AI722="","",IF(COUNTIF($AS$34:$AS721,$AI722)&lt;1,$AI722,"")))</f>
        <v/>
      </c>
      <c r="AT722" s="144" t="str">
        <f t="shared" si="94"/>
        <v/>
      </c>
      <c r="AU722" s="142" t="str">
        <f t="shared" si="96"/>
        <v/>
      </c>
      <c r="AV722" s="274"/>
      <c r="AW722" s="251"/>
      <c r="AX722" s="252"/>
      <c r="AY722" s="253" t="str">
        <f t="shared" si="89"/>
        <v/>
      </c>
      <c r="AZ722" s="253"/>
    </row>
    <row r="723" spans="1:52" s="140" customFormat="1" ht="14">
      <c r="A723" s="144" t="str">
        <f t="shared" si="90"/>
        <v/>
      </c>
      <c r="B723" s="249" t="str">
        <f t="shared" si="91"/>
        <v/>
      </c>
      <c r="C723" s="250"/>
      <c r="D723" s="144">
        <v>689</v>
      </c>
      <c r="E723" s="144" t="str">
        <f t="shared" si="92"/>
        <v/>
      </c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32"/>
      <c r="AJ723" s="17"/>
      <c r="AK723" s="32"/>
      <c r="AL723" s="5"/>
      <c r="AM723" s="5"/>
      <c r="AN723" s="5"/>
      <c r="AO723" s="5"/>
      <c r="AP723" s="5"/>
      <c r="AQ723" s="296" t="str">
        <f t="shared" si="95"/>
        <v/>
      </c>
      <c r="AR723" s="142" t="str">
        <f t="shared" si="93"/>
        <v/>
      </c>
      <c r="AS723" s="7" t="str">
        <f>UPPER(IF($AI723="","",IF(COUNTIF($AS$34:$AS722,$AI723)&lt;1,$AI723,"")))</f>
        <v/>
      </c>
      <c r="AT723" s="144" t="str">
        <f t="shared" si="94"/>
        <v/>
      </c>
      <c r="AU723" s="142" t="str">
        <f t="shared" si="96"/>
        <v/>
      </c>
      <c r="AV723" s="274"/>
      <c r="AW723" s="251"/>
      <c r="AX723" s="252"/>
      <c r="AY723" s="253" t="str">
        <f t="shared" si="89"/>
        <v/>
      </c>
      <c r="AZ723" s="253"/>
    </row>
    <row r="724" spans="1:52" s="140" customFormat="1" ht="14">
      <c r="A724" s="144" t="str">
        <f t="shared" si="90"/>
        <v/>
      </c>
      <c r="B724" s="249" t="str">
        <f t="shared" si="91"/>
        <v/>
      </c>
      <c r="C724" s="250"/>
      <c r="D724" s="144">
        <v>690</v>
      </c>
      <c r="E724" s="144" t="str">
        <f t="shared" si="92"/>
        <v/>
      </c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32"/>
      <c r="AJ724" s="17"/>
      <c r="AK724" s="32"/>
      <c r="AL724" s="5"/>
      <c r="AM724" s="5"/>
      <c r="AN724" s="5"/>
      <c r="AO724" s="5"/>
      <c r="AP724" s="5"/>
      <c r="AQ724" s="296" t="str">
        <f t="shared" si="95"/>
        <v/>
      </c>
      <c r="AR724" s="142" t="str">
        <f t="shared" si="93"/>
        <v/>
      </c>
      <c r="AS724" s="7" t="str">
        <f>UPPER(IF($AI724="","",IF(COUNTIF($AS$34:$AS723,$AI724)&lt;1,$AI724,"")))</f>
        <v/>
      </c>
      <c r="AT724" s="144" t="str">
        <f t="shared" si="94"/>
        <v/>
      </c>
      <c r="AU724" s="142" t="str">
        <f t="shared" si="96"/>
        <v/>
      </c>
      <c r="AV724" s="274"/>
      <c r="AW724" s="251"/>
      <c r="AX724" s="252"/>
      <c r="AY724" s="253" t="str">
        <f t="shared" si="89"/>
        <v/>
      </c>
      <c r="AZ724" s="253"/>
    </row>
    <row r="725" spans="1:52" s="140" customFormat="1" ht="14">
      <c r="A725" s="144" t="str">
        <f t="shared" si="90"/>
        <v/>
      </c>
      <c r="B725" s="249" t="str">
        <f t="shared" si="91"/>
        <v/>
      </c>
      <c r="C725" s="250"/>
      <c r="D725" s="144">
        <v>691</v>
      </c>
      <c r="E725" s="144" t="str">
        <f t="shared" si="92"/>
        <v/>
      </c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32"/>
      <c r="AJ725" s="17"/>
      <c r="AK725" s="32"/>
      <c r="AL725" s="5"/>
      <c r="AM725" s="5"/>
      <c r="AN725" s="5"/>
      <c r="AO725" s="5"/>
      <c r="AP725" s="5"/>
      <c r="AQ725" s="296" t="str">
        <f t="shared" si="95"/>
        <v/>
      </c>
      <c r="AR725" s="142" t="str">
        <f t="shared" si="93"/>
        <v/>
      </c>
      <c r="AS725" s="7" t="str">
        <f>UPPER(IF($AI725="","",IF(COUNTIF($AS$34:$AS724,$AI725)&lt;1,$AI725,"")))</f>
        <v/>
      </c>
      <c r="AT725" s="144" t="str">
        <f t="shared" si="94"/>
        <v/>
      </c>
      <c r="AU725" s="142" t="str">
        <f t="shared" si="96"/>
        <v/>
      </c>
      <c r="AV725" s="274"/>
      <c r="AW725" s="251"/>
      <c r="AX725" s="252"/>
      <c r="AY725" s="253" t="str">
        <f t="shared" si="89"/>
        <v/>
      </c>
      <c r="AZ725" s="253"/>
    </row>
    <row r="726" spans="1:52" s="140" customFormat="1" ht="14">
      <c r="A726" s="144" t="str">
        <f t="shared" si="90"/>
        <v/>
      </c>
      <c r="B726" s="249" t="str">
        <f t="shared" si="91"/>
        <v/>
      </c>
      <c r="C726" s="250"/>
      <c r="D726" s="144">
        <v>692</v>
      </c>
      <c r="E726" s="144" t="str">
        <f t="shared" si="92"/>
        <v/>
      </c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32"/>
      <c r="AJ726" s="17"/>
      <c r="AK726" s="32"/>
      <c r="AL726" s="5"/>
      <c r="AM726" s="5"/>
      <c r="AN726" s="5"/>
      <c r="AO726" s="5"/>
      <c r="AP726" s="5"/>
      <c r="AQ726" s="296" t="str">
        <f t="shared" si="95"/>
        <v/>
      </c>
      <c r="AR726" s="142" t="str">
        <f t="shared" si="93"/>
        <v/>
      </c>
      <c r="AS726" s="7" t="str">
        <f>UPPER(IF($AI726="","",IF(COUNTIF($AS$34:$AS725,$AI726)&lt;1,$AI726,"")))</f>
        <v/>
      </c>
      <c r="AT726" s="144" t="str">
        <f t="shared" si="94"/>
        <v/>
      </c>
      <c r="AU726" s="142" t="str">
        <f t="shared" si="96"/>
        <v/>
      </c>
      <c r="AV726" s="274"/>
      <c r="AW726" s="251"/>
      <c r="AX726" s="252"/>
      <c r="AY726" s="253" t="str">
        <f t="shared" si="89"/>
        <v/>
      </c>
      <c r="AZ726" s="253"/>
    </row>
    <row r="727" spans="1:52" s="140" customFormat="1" ht="14">
      <c r="A727" s="144" t="str">
        <f t="shared" si="90"/>
        <v/>
      </c>
      <c r="B727" s="249" t="str">
        <f t="shared" si="91"/>
        <v/>
      </c>
      <c r="C727" s="250"/>
      <c r="D727" s="144">
        <v>693</v>
      </c>
      <c r="E727" s="144" t="str">
        <f t="shared" si="92"/>
        <v/>
      </c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32"/>
      <c r="AJ727" s="17"/>
      <c r="AK727" s="32"/>
      <c r="AL727" s="5"/>
      <c r="AM727" s="5"/>
      <c r="AN727" s="5"/>
      <c r="AO727" s="5"/>
      <c r="AP727" s="5"/>
      <c r="AQ727" s="296" t="str">
        <f t="shared" si="95"/>
        <v/>
      </c>
      <c r="AR727" s="142" t="str">
        <f t="shared" si="93"/>
        <v/>
      </c>
      <c r="AS727" s="7" t="str">
        <f>UPPER(IF($AI727="","",IF(COUNTIF($AS$34:$AS726,$AI727)&lt;1,$AI727,"")))</f>
        <v/>
      </c>
      <c r="AT727" s="144" t="str">
        <f t="shared" si="94"/>
        <v/>
      </c>
      <c r="AU727" s="142" t="str">
        <f t="shared" si="96"/>
        <v/>
      </c>
      <c r="AV727" s="274"/>
      <c r="AW727" s="251"/>
      <c r="AX727" s="252"/>
      <c r="AY727" s="253" t="str">
        <f t="shared" si="89"/>
        <v/>
      </c>
      <c r="AZ727" s="253"/>
    </row>
    <row r="728" spans="1:52" s="140" customFormat="1" ht="14">
      <c r="A728" s="144" t="str">
        <f t="shared" si="90"/>
        <v/>
      </c>
      <c r="B728" s="249" t="str">
        <f t="shared" si="91"/>
        <v/>
      </c>
      <c r="C728" s="250"/>
      <c r="D728" s="144">
        <v>694</v>
      </c>
      <c r="E728" s="144" t="str">
        <f t="shared" si="92"/>
        <v/>
      </c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32"/>
      <c r="AJ728" s="17"/>
      <c r="AK728" s="32"/>
      <c r="AL728" s="5"/>
      <c r="AM728" s="5"/>
      <c r="AN728" s="5"/>
      <c r="AO728" s="5"/>
      <c r="AP728" s="5"/>
      <c r="AQ728" s="296" t="str">
        <f t="shared" si="95"/>
        <v/>
      </c>
      <c r="AR728" s="142" t="str">
        <f t="shared" si="93"/>
        <v/>
      </c>
      <c r="AS728" s="7" t="str">
        <f>UPPER(IF($AI728="","",IF(COUNTIF($AS$34:$AS727,$AI728)&lt;1,$AI728,"")))</f>
        <v/>
      </c>
      <c r="AT728" s="144" t="str">
        <f t="shared" si="94"/>
        <v/>
      </c>
      <c r="AU728" s="142" t="str">
        <f t="shared" si="96"/>
        <v/>
      </c>
      <c r="AV728" s="274"/>
      <c r="AW728" s="251"/>
      <c r="AX728" s="252"/>
      <c r="AY728" s="253" t="str">
        <f t="shared" si="89"/>
        <v/>
      </c>
      <c r="AZ728" s="253"/>
    </row>
    <row r="729" spans="1:52" s="140" customFormat="1" ht="14">
      <c r="A729" s="144" t="str">
        <f t="shared" si="90"/>
        <v/>
      </c>
      <c r="B729" s="249" t="str">
        <f t="shared" si="91"/>
        <v/>
      </c>
      <c r="C729" s="250"/>
      <c r="D729" s="144">
        <v>695</v>
      </c>
      <c r="E729" s="144" t="str">
        <f t="shared" si="92"/>
        <v/>
      </c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32"/>
      <c r="AJ729" s="17"/>
      <c r="AK729" s="32"/>
      <c r="AL729" s="5"/>
      <c r="AM729" s="5"/>
      <c r="AN729" s="5"/>
      <c r="AO729" s="5"/>
      <c r="AP729" s="5"/>
      <c r="AQ729" s="296" t="str">
        <f t="shared" si="95"/>
        <v/>
      </c>
      <c r="AR729" s="142" t="str">
        <f t="shared" si="93"/>
        <v/>
      </c>
      <c r="AS729" s="7" t="str">
        <f>UPPER(IF($AI729="","",IF(COUNTIF($AS$34:$AS728,$AI729)&lt;1,$AI729,"")))</f>
        <v/>
      </c>
      <c r="AT729" s="144" t="str">
        <f t="shared" si="94"/>
        <v/>
      </c>
      <c r="AU729" s="142" t="str">
        <f t="shared" si="96"/>
        <v/>
      </c>
      <c r="AV729" s="274"/>
      <c r="AW729" s="251"/>
      <c r="AX729" s="252"/>
      <c r="AY729" s="253" t="str">
        <f t="shared" si="89"/>
        <v/>
      </c>
      <c r="AZ729" s="253"/>
    </row>
    <row r="730" spans="1:52" s="140" customFormat="1" ht="14">
      <c r="A730" s="144" t="str">
        <f t="shared" si="90"/>
        <v/>
      </c>
      <c r="B730" s="249" t="str">
        <f t="shared" si="91"/>
        <v/>
      </c>
      <c r="C730" s="250"/>
      <c r="D730" s="144">
        <v>696</v>
      </c>
      <c r="E730" s="144" t="str">
        <f t="shared" si="92"/>
        <v/>
      </c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32"/>
      <c r="AJ730" s="17"/>
      <c r="AK730" s="32"/>
      <c r="AL730" s="5"/>
      <c r="AM730" s="5"/>
      <c r="AN730" s="5"/>
      <c r="AO730" s="5"/>
      <c r="AP730" s="5"/>
      <c r="AQ730" s="296" t="str">
        <f t="shared" si="95"/>
        <v/>
      </c>
      <c r="AR730" s="142" t="str">
        <f t="shared" si="93"/>
        <v/>
      </c>
      <c r="AS730" s="7" t="str">
        <f>UPPER(IF($AI730="","",IF(COUNTIF($AS$34:$AS729,$AI730)&lt;1,$AI730,"")))</f>
        <v/>
      </c>
      <c r="AT730" s="144" t="str">
        <f t="shared" si="94"/>
        <v/>
      </c>
      <c r="AU730" s="142" t="str">
        <f t="shared" si="96"/>
        <v/>
      </c>
      <c r="AV730" s="274"/>
      <c r="AW730" s="251"/>
      <c r="AX730" s="252"/>
      <c r="AY730" s="253" t="str">
        <f t="shared" si="89"/>
        <v/>
      </c>
      <c r="AZ730" s="253"/>
    </row>
    <row r="731" spans="1:52" s="140" customFormat="1" ht="14">
      <c r="A731" s="144" t="str">
        <f t="shared" si="90"/>
        <v/>
      </c>
      <c r="B731" s="249" t="str">
        <f t="shared" si="91"/>
        <v/>
      </c>
      <c r="C731" s="250"/>
      <c r="D731" s="144">
        <v>697</v>
      </c>
      <c r="E731" s="144" t="str">
        <f t="shared" si="92"/>
        <v/>
      </c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32"/>
      <c r="AJ731" s="17"/>
      <c r="AK731" s="32"/>
      <c r="AL731" s="5"/>
      <c r="AM731" s="5"/>
      <c r="AN731" s="5"/>
      <c r="AO731" s="5"/>
      <c r="AP731" s="5"/>
      <c r="AQ731" s="296" t="str">
        <f t="shared" si="95"/>
        <v/>
      </c>
      <c r="AR731" s="142" t="str">
        <f t="shared" si="93"/>
        <v/>
      </c>
      <c r="AS731" s="7" t="str">
        <f>UPPER(IF($AI731="","",IF(COUNTIF($AS$34:$AS730,$AI731)&lt;1,$AI731,"")))</f>
        <v/>
      </c>
      <c r="AT731" s="144" t="str">
        <f t="shared" si="94"/>
        <v/>
      </c>
      <c r="AU731" s="142" t="str">
        <f t="shared" si="96"/>
        <v/>
      </c>
      <c r="AV731" s="274"/>
      <c r="AW731" s="251"/>
      <c r="AX731" s="252"/>
      <c r="AY731" s="253" t="str">
        <f t="shared" si="89"/>
        <v/>
      </c>
      <c r="AZ731" s="253"/>
    </row>
    <row r="732" spans="1:52" s="140" customFormat="1" ht="14">
      <c r="A732" s="144" t="str">
        <f t="shared" si="90"/>
        <v/>
      </c>
      <c r="B732" s="249" t="str">
        <f t="shared" si="91"/>
        <v/>
      </c>
      <c r="C732" s="250"/>
      <c r="D732" s="144">
        <v>698</v>
      </c>
      <c r="E732" s="144" t="str">
        <f t="shared" si="92"/>
        <v/>
      </c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32"/>
      <c r="AJ732" s="17"/>
      <c r="AK732" s="32"/>
      <c r="AL732" s="5"/>
      <c r="AM732" s="5"/>
      <c r="AN732" s="5"/>
      <c r="AO732" s="5"/>
      <c r="AP732" s="5"/>
      <c r="AQ732" s="296" t="str">
        <f t="shared" si="95"/>
        <v/>
      </c>
      <c r="AR732" s="142" t="str">
        <f t="shared" si="93"/>
        <v/>
      </c>
      <c r="AS732" s="7" t="str">
        <f>UPPER(IF($AI732="","",IF(COUNTIF($AS$34:$AS731,$AI732)&lt;1,$AI732,"")))</f>
        <v/>
      </c>
      <c r="AT732" s="144" t="str">
        <f t="shared" si="94"/>
        <v/>
      </c>
      <c r="AU732" s="142" t="str">
        <f t="shared" si="96"/>
        <v/>
      </c>
      <c r="AV732" s="274"/>
      <c r="AW732" s="251"/>
      <c r="AX732" s="252"/>
      <c r="AY732" s="253" t="str">
        <f t="shared" si="89"/>
        <v/>
      </c>
      <c r="AZ732" s="253"/>
    </row>
    <row r="733" spans="1:52" s="140" customFormat="1" ht="14">
      <c r="A733" s="144" t="str">
        <f t="shared" si="90"/>
        <v/>
      </c>
      <c r="B733" s="249" t="str">
        <f t="shared" si="91"/>
        <v/>
      </c>
      <c r="C733" s="250"/>
      <c r="D733" s="144">
        <v>699</v>
      </c>
      <c r="E733" s="144" t="str">
        <f t="shared" si="92"/>
        <v/>
      </c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32"/>
      <c r="AJ733" s="17"/>
      <c r="AK733" s="32"/>
      <c r="AL733" s="5"/>
      <c r="AM733" s="5"/>
      <c r="AN733" s="5"/>
      <c r="AO733" s="5"/>
      <c r="AP733" s="5"/>
      <c r="AQ733" s="296" t="str">
        <f t="shared" si="95"/>
        <v/>
      </c>
      <c r="AR733" s="142" t="str">
        <f t="shared" si="93"/>
        <v/>
      </c>
      <c r="AS733" s="7" t="str">
        <f>UPPER(IF($AI733="","",IF(COUNTIF($AS$34:$AS732,$AI733)&lt;1,$AI733,"")))</f>
        <v/>
      </c>
      <c r="AT733" s="144" t="str">
        <f t="shared" si="94"/>
        <v/>
      </c>
      <c r="AU733" s="142" t="str">
        <f t="shared" si="96"/>
        <v/>
      </c>
      <c r="AV733" s="274"/>
      <c r="AW733" s="251"/>
      <c r="AX733" s="252"/>
      <c r="AY733" s="253" t="str">
        <f t="shared" ref="AY733:AY796" si="97">IF(AU733="","",IF(ISTEXT(AU733),"未填寫全部正確資料",IF(AX733-AU733=0,"",AX733-AU733)))</f>
        <v/>
      </c>
      <c r="AZ733" s="253"/>
    </row>
    <row r="734" spans="1:52" s="140" customFormat="1" ht="14">
      <c r="A734" s="144" t="str">
        <f t="shared" si="90"/>
        <v/>
      </c>
      <c r="B734" s="249" t="str">
        <f t="shared" si="91"/>
        <v/>
      </c>
      <c r="C734" s="250"/>
      <c r="D734" s="144">
        <v>700</v>
      </c>
      <c r="E734" s="144" t="str">
        <f t="shared" si="92"/>
        <v/>
      </c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32"/>
      <c r="AJ734" s="17"/>
      <c r="AK734" s="32"/>
      <c r="AL734" s="5"/>
      <c r="AM734" s="5"/>
      <c r="AN734" s="5"/>
      <c r="AO734" s="5"/>
      <c r="AP734" s="5"/>
      <c r="AQ734" s="296" t="str">
        <f t="shared" si="95"/>
        <v/>
      </c>
      <c r="AR734" s="142" t="str">
        <f t="shared" si="93"/>
        <v/>
      </c>
      <c r="AS734" s="7" t="str">
        <f>UPPER(IF($AI734="","",IF(COUNTIF($AS$34:$AS733,$AI734)&lt;1,$AI734,"")))</f>
        <v/>
      </c>
      <c r="AT734" s="144" t="str">
        <f t="shared" si="94"/>
        <v/>
      </c>
      <c r="AU734" s="142" t="str">
        <f t="shared" si="96"/>
        <v/>
      </c>
      <c r="AV734" s="274"/>
      <c r="AW734" s="251"/>
      <c r="AX734" s="252"/>
      <c r="AY734" s="253" t="str">
        <f t="shared" si="97"/>
        <v/>
      </c>
      <c r="AZ734" s="253"/>
    </row>
    <row r="735" spans="1:52" s="140" customFormat="1" ht="14">
      <c r="A735" s="144" t="str">
        <f t="shared" si="90"/>
        <v/>
      </c>
      <c r="B735" s="249" t="str">
        <f t="shared" si="91"/>
        <v/>
      </c>
      <c r="C735" s="250"/>
      <c r="D735" s="144">
        <v>701</v>
      </c>
      <c r="E735" s="144" t="str">
        <f t="shared" si="92"/>
        <v/>
      </c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32"/>
      <c r="AJ735" s="17"/>
      <c r="AK735" s="32"/>
      <c r="AL735" s="5"/>
      <c r="AM735" s="5"/>
      <c r="AN735" s="5"/>
      <c r="AO735" s="5"/>
      <c r="AP735" s="5"/>
      <c r="AQ735" s="296" t="str">
        <f t="shared" si="95"/>
        <v/>
      </c>
      <c r="AR735" s="142" t="str">
        <f t="shared" si="93"/>
        <v/>
      </c>
      <c r="AS735" s="7" t="str">
        <f>UPPER(IF($AI735="","",IF(COUNTIF($AS$34:$AS734,$AI735)&lt;1,$AI735,"")))</f>
        <v/>
      </c>
      <c r="AT735" s="144" t="str">
        <f t="shared" si="94"/>
        <v/>
      </c>
      <c r="AU735" s="142" t="str">
        <f t="shared" si="96"/>
        <v/>
      </c>
      <c r="AV735" s="274"/>
      <c r="AW735" s="251"/>
      <c r="AX735" s="252"/>
      <c r="AY735" s="253" t="str">
        <f t="shared" si="97"/>
        <v/>
      </c>
      <c r="AZ735" s="253"/>
    </row>
    <row r="736" spans="1:52" s="140" customFormat="1" ht="14">
      <c r="A736" s="144" t="str">
        <f t="shared" si="90"/>
        <v/>
      </c>
      <c r="B736" s="249" t="str">
        <f t="shared" si="91"/>
        <v/>
      </c>
      <c r="C736" s="250"/>
      <c r="D736" s="144">
        <v>702</v>
      </c>
      <c r="E736" s="144" t="str">
        <f t="shared" si="92"/>
        <v/>
      </c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32"/>
      <c r="AJ736" s="17"/>
      <c r="AK736" s="32"/>
      <c r="AL736" s="5"/>
      <c r="AM736" s="5"/>
      <c r="AN736" s="5"/>
      <c r="AO736" s="5"/>
      <c r="AP736" s="5"/>
      <c r="AQ736" s="296" t="str">
        <f t="shared" si="95"/>
        <v/>
      </c>
      <c r="AR736" s="142" t="str">
        <f t="shared" si="93"/>
        <v/>
      </c>
      <c r="AS736" s="7" t="str">
        <f>UPPER(IF($AI736="","",IF(COUNTIF($AS$34:$AS735,$AI736)&lt;1,$AI736,"")))</f>
        <v/>
      </c>
      <c r="AT736" s="144" t="str">
        <f t="shared" si="94"/>
        <v/>
      </c>
      <c r="AU736" s="142" t="str">
        <f t="shared" si="96"/>
        <v/>
      </c>
      <c r="AV736" s="274"/>
      <c r="AW736" s="251"/>
      <c r="AX736" s="252"/>
      <c r="AY736" s="253" t="str">
        <f t="shared" si="97"/>
        <v/>
      </c>
      <c r="AZ736" s="253"/>
    </row>
    <row r="737" spans="1:52" s="140" customFormat="1" ht="14">
      <c r="A737" s="144" t="str">
        <f t="shared" si="90"/>
        <v/>
      </c>
      <c r="B737" s="249" t="str">
        <f t="shared" si="91"/>
        <v/>
      </c>
      <c r="C737" s="250"/>
      <c r="D737" s="144">
        <v>703</v>
      </c>
      <c r="E737" s="144" t="str">
        <f t="shared" si="92"/>
        <v/>
      </c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32"/>
      <c r="AJ737" s="17"/>
      <c r="AK737" s="32"/>
      <c r="AL737" s="5"/>
      <c r="AM737" s="5"/>
      <c r="AN737" s="5"/>
      <c r="AO737" s="5"/>
      <c r="AP737" s="5"/>
      <c r="AQ737" s="296" t="str">
        <f t="shared" si="95"/>
        <v/>
      </c>
      <c r="AR737" s="142" t="str">
        <f t="shared" si="93"/>
        <v/>
      </c>
      <c r="AS737" s="7" t="str">
        <f>UPPER(IF($AI737="","",IF(COUNTIF($AS$34:$AS736,$AI737)&lt;1,$AI737,"")))</f>
        <v/>
      </c>
      <c r="AT737" s="144" t="str">
        <f t="shared" si="94"/>
        <v/>
      </c>
      <c r="AU737" s="142" t="str">
        <f t="shared" si="96"/>
        <v/>
      </c>
      <c r="AV737" s="274"/>
      <c r="AW737" s="251"/>
      <c r="AX737" s="252"/>
      <c r="AY737" s="253" t="str">
        <f t="shared" si="97"/>
        <v/>
      </c>
      <c r="AZ737" s="253"/>
    </row>
    <row r="738" spans="1:52" s="140" customFormat="1" ht="14">
      <c r="A738" s="144" t="str">
        <f t="shared" si="90"/>
        <v/>
      </c>
      <c r="B738" s="249" t="str">
        <f t="shared" si="91"/>
        <v/>
      </c>
      <c r="C738" s="250"/>
      <c r="D738" s="144">
        <v>704</v>
      </c>
      <c r="E738" s="144" t="str">
        <f t="shared" si="92"/>
        <v/>
      </c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32"/>
      <c r="AJ738" s="17"/>
      <c r="AK738" s="32"/>
      <c r="AL738" s="5"/>
      <c r="AM738" s="5"/>
      <c r="AN738" s="5"/>
      <c r="AO738" s="5"/>
      <c r="AP738" s="5"/>
      <c r="AQ738" s="296" t="str">
        <f t="shared" si="95"/>
        <v/>
      </c>
      <c r="AR738" s="142" t="str">
        <f t="shared" si="93"/>
        <v/>
      </c>
      <c r="AS738" s="7" t="str">
        <f>UPPER(IF($AI738="","",IF(COUNTIF($AS$34:$AS737,$AI738)&lt;1,$AI738,"")))</f>
        <v/>
      </c>
      <c r="AT738" s="144" t="str">
        <f t="shared" si="94"/>
        <v/>
      </c>
      <c r="AU738" s="142" t="str">
        <f t="shared" si="96"/>
        <v/>
      </c>
      <c r="AV738" s="274"/>
      <c r="AW738" s="251"/>
      <c r="AX738" s="252"/>
      <c r="AY738" s="253" t="str">
        <f t="shared" si="97"/>
        <v/>
      </c>
      <c r="AZ738" s="253"/>
    </row>
    <row r="739" spans="1:52" s="140" customFormat="1" ht="14">
      <c r="A739" s="144" t="str">
        <f t="shared" ref="A739:A802" si="98">UPPER(IF($I739="","",IF($I739&lt;$D$4,$H739&amp;"O",IF($H739="M",VLOOKUP($I739,$D$4:$F$11,2,0),IF($H739="F",VLOOKUP($I739,$D$4:$F$11,3,0))))))</f>
        <v/>
      </c>
      <c r="B739" s="249" t="str">
        <f t="shared" ref="B739:B802" si="99">IF(G739="","",IF(C739="","X",E739&amp;TEXT(C739,"000")))</f>
        <v/>
      </c>
      <c r="C739" s="250"/>
      <c r="D739" s="144">
        <v>705</v>
      </c>
      <c r="E739" s="144" t="str">
        <f t="shared" ref="E739:E802" si="100">IF(COUNTA($S739:$X739)&gt;0,$H739&amp;"O",IF(COUNTA($AA739:$AC739)&gt;0,$H739&amp;"O",IF($L739="OPEN",$H739&amp;"O",$A739)))</f>
        <v/>
      </c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32"/>
      <c r="AJ739" s="17"/>
      <c r="AK739" s="32"/>
      <c r="AL739" s="5"/>
      <c r="AM739" s="5"/>
      <c r="AN739" s="5"/>
      <c r="AO739" s="5"/>
      <c r="AP739" s="5"/>
      <c r="AQ739" s="296" t="str">
        <f t="shared" si="95"/>
        <v/>
      </c>
      <c r="AR739" s="142" t="str">
        <f t="shared" ref="AR739:AR802" si="101">IF(COUNTA(AG739:AH739)&gt;1,"只可選1項接力",IF(AS739="","",$AR$31))</f>
        <v/>
      </c>
      <c r="AS739" s="7" t="str">
        <f>UPPER(IF($AI739="","",IF(COUNTIF($AS$34:$AS738,$AI739)&lt;1,$AI739,"")))</f>
        <v/>
      </c>
      <c r="AT739" s="144" t="str">
        <f t="shared" ref="AT739:AT802" si="102">IF($AI739="","",IF(COUNTIF($AI$35:$AI$1035,$AI739)&lt;4,"每隊最少4人",IF(COUNTIF($AI$35:$AI$1035,$AI739)&gt;6,"每隊最多6人",COUNTIF($AI$35:$AI$1035,$AI739))))</f>
        <v/>
      </c>
      <c r="AU739" s="142" t="str">
        <f t="shared" si="96"/>
        <v/>
      </c>
      <c r="AV739" s="274"/>
      <c r="AW739" s="251"/>
      <c r="AX739" s="252"/>
      <c r="AY739" s="253" t="str">
        <f t="shared" si="97"/>
        <v/>
      </c>
      <c r="AZ739" s="253"/>
    </row>
    <row r="740" spans="1:52" s="140" customFormat="1" ht="14">
      <c r="A740" s="144" t="str">
        <f t="shared" si="98"/>
        <v/>
      </c>
      <c r="B740" s="249" t="str">
        <f t="shared" si="99"/>
        <v/>
      </c>
      <c r="C740" s="250"/>
      <c r="D740" s="144">
        <v>706</v>
      </c>
      <c r="E740" s="144" t="str">
        <f t="shared" si="100"/>
        <v/>
      </c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32"/>
      <c r="AJ740" s="17"/>
      <c r="AK740" s="32"/>
      <c r="AL740" s="5"/>
      <c r="AM740" s="5"/>
      <c r="AN740" s="5"/>
      <c r="AO740" s="5"/>
      <c r="AP740" s="5"/>
      <c r="AQ740" s="296" t="str">
        <f t="shared" ref="AQ740:AQ803" si="103">IF($I740="","",IF(COUNTA(M740:AF740)&gt;4,"超過項目上限",IF(COUNTA(M740:AF740)=0,"請選個人項目",IF(AL740="Y",0,IF(COUNTA(AK740)=1,COUNTA(M740:AF740)*($AQ$31+$AQ$32)+$AQ$30,IF(COUNTA(AK740)=0,COUNTA(M740:AF740)*($AQ$31+$AQ$30)," 輸入錯誤"))))))</f>
        <v/>
      </c>
      <c r="AR740" s="142" t="str">
        <f t="shared" si="101"/>
        <v/>
      </c>
      <c r="AS740" s="7" t="str">
        <f>UPPER(IF($AI740="","",IF(COUNTIF($AS$34:$AS739,$AI740)&lt;1,$AI740,"")))</f>
        <v/>
      </c>
      <c r="AT740" s="144" t="str">
        <f t="shared" si="102"/>
        <v/>
      </c>
      <c r="AU740" s="142" t="str">
        <f t="shared" si="96"/>
        <v/>
      </c>
      <c r="AV740" s="274"/>
      <c r="AW740" s="251"/>
      <c r="AX740" s="252"/>
      <c r="AY740" s="253" t="str">
        <f t="shared" si="97"/>
        <v/>
      </c>
      <c r="AZ740" s="253"/>
    </row>
    <row r="741" spans="1:52" s="140" customFormat="1" ht="14">
      <c r="A741" s="144" t="str">
        <f t="shared" si="98"/>
        <v/>
      </c>
      <c r="B741" s="249" t="str">
        <f t="shared" si="99"/>
        <v/>
      </c>
      <c r="C741" s="250"/>
      <c r="D741" s="144">
        <v>707</v>
      </c>
      <c r="E741" s="144" t="str">
        <f t="shared" si="100"/>
        <v/>
      </c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32"/>
      <c r="AJ741" s="17"/>
      <c r="AK741" s="32"/>
      <c r="AL741" s="5"/>
      <c r="AM741" s="5"/>
      <c r="AN741" s="5"/>
      <c r="AO741" s="5"/>
      <c r="AP741" s="5"/>
      <c r="AQ741" s="296" t="str">
        <f t="shared" si="103"/>
        <v/>
      </c>
      <c r="AR741" s="142" t="str">
        <f t="shared" si="101"/>
        <v/>
      </c>
      <c r="AS741" s="7" t="str">
        <f>UPPER(IF($AI741="","",IF(COUNTIF($AS$34:$AS740,$AI741)&lt;1,$AI741,"")))</f>
        <v/>
      </c>
      <c r="AT741" s="144" t="str">
        <f t="shared" si="102"/>
        <v/>
      </c>
      <c r="AU741" s="142" t="str">
        <f t="shared" ref="AU741:AU804" si="104">IF($E741="","",IF(ISTEXT(AQ741),"輸入有錯誤",IF($AJ741="",SUM($AQ741:$AR741)+$AW741,SUM($AQ741:$AR741)+$AW741+$AJ$34)))</f>
        <v/>
      </c>
      <c r="AV741" s="274"/>
      <c r="AW741" s="251"/>
      <c r="AX741" s="252"/>
      <c r="AY741" s="253" t="str">
        <f t="shared" si="97"/>
        <v/>
      </c>
      <c r="AZ741" s="253"/>
    </row>
    <row r="742" spans="1:52" s="140" customFormat="1" ht="14">
      <c r="A742" s="144" t="str">
        <f t="shared" si="98"/>
        <v/>
      </c>
      <c r="B742" s="249" t="str">
        <f t="shared" si="99"/>
        <v/>
      </c>
      <c r="C742" s="250"/>
      <c r="D742" s="144">
        <v>708</v>
      </c>
      <c r="E742" s="144" t="str">
        <f t="shared" si="100"/>
        <v/>
      </c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32"/>
      <c r="AJ742" s="17"/>
      <c r="AK742" s="32"/>
      <c r="AL742" s="5"/>
      <c r="AM742" s="5"/>
      <c r="AN742" s="5"/>
      <c r="AO742" s="5"/>
      <c r="AP742" s="5"/>
      <c r="AQ742" s="296" t="str">
        <f t="shared" si="103"/>
        <v/>
      </c>
      <c r="AR742" s="142" t="str">
        <f t="shared" si="101"/>
        <v/>
      </c>
      <c r="AS742" s="7" t="str">
        <f>UPPER(IF($AI742="","",IF(COUNTIF($AS$34:$AS741,$AI742)&lt;1,$AI742,"")))</f>
        <v/>
      </c>
      <c r="AT742" s="144" t="str">
        <f t="shared" si="102"/>
        <v/>
      </c>
      <c r="AU742" s="142" t="str">
        <f t="shared" si="104"/>
        <v/>
      </c>
      <c r="AV742" s="274"/>
      <c r="AW742" s="251"/>
      <c r="AX742" s="252"/>
      <c r="AY742" s="253" t="str">
        <f t="shared" si="97"/>
        <v/>
      </c>
      <c r="AZ742" s="253"/>
    </row>
    <row r="743" spans="1:52" s="140" customFormat="1" ht="14">
      <c r="A743" s="144" t="str">
        <f t="shared" si="98"/>
        <v/>
      </c>
      <c r="B743" s="249" t="str">
        <f t="shared" si="99"/>
        <v/>
      </c>
      <c r="C743" s="250"/>
      <c r="D743" s="144">
        <v>709</v>
      </c>
      <c r="E743" s="144" t="str">
        <f t="shared" si="100"/>
        <v/>
      </c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32"/>
      <c r="AJ743" s="17"/>
      <c r="AK743" s="32"/>
      <c r="AL743" s="5"/>
      <c r="AM743" s="5"/>
      <c r="AN743" s="5"/>
      <c r="AO743" s="5"/>
      <c r="AP743" s="5"/>
      <c r="AQ743" s="296" t="str">
        <f t="shared" si="103"/>
        <v/>
      </c>
      <c r="AR743" s="142" t="str">
        <f t="shared" si="101"/>
        <v/>
      </c>
      <c r="AS743" s="7" t="str">
        <f>UPPER(IF($AI743="","",IF(COUNTIF($AS$34:$AS742,$AI743)&lt;1,$AI743,"")))</f>
        <v/>
      </c>
      <c r="AT743" s="144" t="str">
        <f t="shared" si="102"/>
        <v/>
      </c>
      <c r="AU743" s="142" t="str">
        <f t="shared" si="104"/>
        <v/>
      </c>
      <c r="AV743" s="274"/>
      <c r="AW743" s="251"/>
      <c r="AX743" s="252"/>
      <c r="AY743" s="253" t="str">
        <f t="shared" si="97"/>
        <v/>
      </c>
      <c r="AZ743" s="253"/>
    </row>
    <row r="744" spans="1:52" s="140" customFormat="1" ht="14">
      <c r="A744" s="144" t="str">
        <f t="shared" si="98"/>
        <v/>
      </c>
      <c r="B744" s="249" t="str">
        <f t="shared" si="99"/>
        <v/>
      </c>
      <c r="C744" s="250"/>
      <c r="D744" s="144">
        <v>710</v>
      </c>
      <c r="E744" s="144" t="str">
        <f t="shared" si="100"/>
        <v/>
      </c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32"/>
      <c r="AJ744" s="17"/>
      <c r="AK744" s="32"/>
      <c r="AL744" s="5"/>
      <c r="AM744" s="5"/>
      <c r="AN744" s="5"/>
      <c r="AO744" s="5"/>
      <c r="AP744" s="5"/>
      <c r="AQ744" s="296" t="str">
        <f t="shared" si="103"/>
        <v/>
      </c>
      <c r="AR744" s="142" t="str">
        <f t="shared" si="101"/>
        <v/>
      </c>
      <c r="AS744" s="7" t="str">
        <f>UPPER(IF($AI744="","",IF(COUNTIF($AS$34:$AS743,$AI744)&lt;1,$AI744,"")))</f>
        <v/>
      </c>
      <c r="AT744" s="144" t="str">
        <f t="shared" si="102"/>
        <v/>
      </c>
      <c r="AU744" s="142" t="str">
        <f t="shared" si="104"/>
        <v/>
      </c>
      <c r="AV744" s="274"/>
      <c r="AW744" s="251"/>
      <c r="AX744" s="252"/>
      <c r="AY744" s="253" t="str">
        <f t="shared" si="97"/>
        <v/>
      </c>
      <c r="AZ744" s="253"/>
    </row>
    <row r="745" spans="1:52" s="140" customFormat="1" ht="14">
      <c r="A745" s="144" t="str">
        <f t="shared" si="98"/>
        <v/>
      </c>
      <c r="B745" s="249" t="str">
        <f t="shared" si="99"/>
        <v/>
      </c>
      <c r="C745" s="250"/>
      <c r="D745" s="144">
        <v>711</v>
      </c>
      <c r="E745" s="144" t="str">
        <f t="shared" si="100"/>
        <v/>
      </c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32"/>
      <c r="AJ745" s="17"/>
      <c r="AK745" s="32"/>
      <c r="AL745" s="5"/>
      <c r="AM745" s="5"/>
      <c r="AN745" s="5"/>
      <c r="AO745" s="5"/>
      <c r="AP745" s="5"/>
      <c r="AQ745" s="296" t="str">
        <f t="shared" si="103"/>
        <v/>
      </c>
      <c r="AR745" s="142" t="str">
        <f t="shared" si="101"/>
        <v/>
      </c>
      <c r="AS745" s="7" t="str">
        <f>UPPER(IF($AI745="","",IF(COUNTIF($AS$34:$AS744,$AI745)&lt;1,$AI745,"")))</f>
        <v/>
      </c>
      <c r="AT745" s="144" t="str">
        <f t="shared" si="102"/>
        <v/>
      </c>
      <c r="AU745" s="142" t="str">
        <f t="shared" si="104"/>
        <v/>
      </c>
      <c r="AV745" s="274"/>
      <c r="AW745" s="251"/>
      <c r="AX745" s="252"/>
      <c r="AY745" s="253" t="str">
        <f t="shared" si="97"/>
        <v/>
      </c>
      <c r="AZ745" s="253"/>
    </row>
    <row r="746" spans="1:52" s="140" customFormat="1" ht="14">
      <c r="A746" s="144" t="str">
        <f t="shared" si="98"/>
        <v/>
      </c>
      <c r="B746" s="249" t="str">
        <f t="shared" si="99"/>
        <v/>
      </c>
      <c r="C746" s="250"/>
      <c r="D746" s="144">
        <v>712</v>
      </c>
      <c r="E746" s="144" t="str">
        <f t="shared" si="100"/>
        <v/>
      </c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32"/>
      <c r="AJ746" s="17"/>
      <c r="AK746" s="32"/>
      <c r="AL746" s="5"/>
      <c r="AM746" s="5"/>
      <c r="AN746" s="5"/>
      <c r="AO746" s="5"/>
      <c r="AP746" s="5"/>
      <c r="AQ746" s="296" t="str">
        <f t="shared" si="103"/>
        <v/>
      </c>
      <c r="AR746" s="142" t="str">
        <f t="shared" si="101"/>
        <v/>
      </c>
      <c r="AS746" s="7" t="str">
        <f>UPPER(IF($AI746="","",IF(COUNTIF($AS$34:$AS745,$AI746)&lt;1,$AI746,"")))</f>
        <v/>
      </c>
      <c r="AT746" s="144" t="str">
        <f t="shared" si="102"/>
        <v/>
      </c>
      <c r="AU746" s="142" t="str">
        <f t="shared" si="104"/>
        <v/>
      </c>
      <c r="AV746" s="274"/>
      <c r="AW746" s="251"/>
      <c r="AX746" s="252"/>
      <c r="AY746" s="253" t="str">
        <f t="shared" si="97"/>
        <v/>
      </c>
      <c r="AZ746" s="253"/>
    </row>
    <row r="747" spans="1:52" s="140" customFormat="1" ht="14">
      <c r="A747" s="144" t="str">
        <f t="shared" si="98"/>
        <v/>
      </c>
      <c r="B747" s="249" t="str">
        <f t="shared" si="99"/>
        <v/>
      </c>
      <c r="C747" s="250"/>
      <c r="D747" s="144">
        <v>713</v>
      </c>
      <c r="E747" s="144" t="str">
        <f t="shared" si="100"/>
        <v/>
      </c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32"/>
      <c r="AJ747" s="17"/>
      <c r="AK747" s="32"/>
      <c r="AL747" s="5"/>
      <c r="AM747" s="5"/>
      <c r="AN747" s="5"/>
      <c r="AO747" s="5"/>
      <c r="AP747" s="5"/>
      <c r="AQ747" s="296" t="str">
        <f t="shared" si="103"/>
        <v/>
      </c>
      <c r="AR747" s="142" t="str">
        <f t="shared" si="101"/>
        <v/>
      </c>
      <c r="AS747" s="7" t="str">
        <f>UPPER(IF($AI747="","",IF(COUNTIF($AS$34:$AS746,$AI747)&lt;1,$AI747,"")))</f>
        <v/>
      </c>
      <c r="AT747" s="144" t="str">
        <f t="shared" si="102"/>
        <v/>
      </c>
      <c r="AU747" s="142" t="str">
        <f t="shared" si="104"/>
        <v/>
      </c>
      <c r="AV747" s="274"/>
      <c r="AW747" s="251"/>
      <c r="AX747" s="252"/>
      <c r="AY747" s="253" t="str">
        <f t="shared" si="97"/>
        <v/>
      </c>
      <c r="AZ747" s="253"/>
    </row>
    <row r="748" spans="1:52" s="140" customFormat="1" ht="14">
      <c r="A748" s="144" t="str">
        <f t="shared" si="98"/>
        <v/>
      </c>
      <c r="B748" s="249" t="str">
        <f t="shared" si="99"/>
        <v/>
      </c>
      <c r="C748" s="250"/>
      <c r="D748" s="144">
        <v>714</v>
      </c>
      <c r="E748" s="144" t="str">
        <f t="shared" si="100"/>
        <v/>
      </c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32"/>
      <c r="AJ748" s="17"/>
      <c r="AK748" s="32"/>
      <c r="AL748" s="5"/>
      <c r="AM748" s="5"/>
      <c r="AN748" s="5"/>
      <c r="AO748" s="5"/>
      <c r="AP748" s="5"/>
      <c r="AQ748" s="296" t="str">
        <f t="shared" si="103"/>
        <v/>
      </c>
      <c r="AR748" s="142" t="str">
        <f t="shared" si="101"/>
        <v/>
      </c>
      <c r="AS748" s="7" t="str">
        <f>UPPER(IF($AI748="","",IF(COUNTIF($AS$34:$AS747,$AI748)&lt;1,$AI748,"")))</f>
        <v/>
      </c>
      <c r="AT748" s="144" t="str">
        <f t="shared" si="102"/>
        <v/>
      </c>
      <c r="AU748" s="142" t="str">
        <f t="shared" si="104"/>
        <v/>
      </c>
      <c r="AV748" s="274"/>
      <c r="AW748" s="251"/>
      <c r="AX748" s="252"/>
      <c r="AY748" s="253" t="str">
        <f t="shared" si="97"/>
        <v/>
      </c>
      <c r="AZ748" s="253"/>
    </row>
    <row r="749" spans="1:52" s="140" customFormat="1" ht="14">
      <c r="A749" s="144" t="str">
        <f t="shared" si="98"/>
        <v/>
      </c>
      <c r="B749" s="249" t="str">
        <f t="shared" si="99"/>
        <v/>
      </c>
      <c r="C749" s="250"/>
      <c r="D749" s="144">
        <v>715</v>
      </c>
      <c r="E749" s="144" t="str">
        <f t="shared" si="100"/>
        <v/>
      </c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32"/>
      <c r="AJ749" s="17"/>
      <c r="AK749" s="32"/>
      <c r="AL749" s="5"/>
      <c r="AM749" s="5"/>
      <c r="AN749" s="5"/>
      <c r="AO749" s="5"/>
      <c r="AP749" s="5"/>
      <c r="AQ749" s="296" t="str">
        <f t="shared" si="103"/>
        <v/>
      </c>
      <c r="AR749" s="142" t="str">
        <f t="shared" si="101"/>
        <v/>
      </c>
      <c r="AS749" s="7" t="str">
        <f>UPPER(IF($AI749="","",IF(COUNTIF($AS$34:$AS748,$AI749)&lt;1,$AI749,"")))</f>
        <v/>
      </c>
      <c r="AT749" s="144" t="str">
        <f t="shared" si="102"/>
        <v/>
      </c>
      <c r="AU749" s="142" t="str">
        <f t="shared" si="104"/>
        <v/>
      </c>
      <c r="AV749" s="274"/>
      <c r="AW749" s="251"/>
      <c r="AX749" s="252"/>
      <c r="AY749" s="253" t="str">
        <f t="shared" si="97"/>
        <v/>
      </c>
      <c r="AZ749" s="253"/>
    </row>
    <row r="750" spans="1:52" s="140" customFormat="1" ht="14">
      <c r="A750" s="144" t="str">
        <f t="shared" si="98"/>
        <v/>
      </c>
      <c r="B750" s="249" t="str">
        <f t="shared" si="99"/>
        <v/>
      </c>
      <c r="C750" s="250"/>
      <c r="D750" s="144">
        <v>716</v>
      </c>
      <c r="E750" s="144" t="str">
        <f t="shared" si="100"/>
        <v/>
      </c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32"/>
      <c r="AJ750" s="17"/>
      <c r="AK750" s="32"/>
      <c r="AL750" s="5"/>
      <c r="AM750" s="5"/>
      <c r="AN750" s="5"/>
      <c r="AO750" s="5"/>
      <c r="AP750" s="5"/>
      <c r="AQ750" s="296" t="str">
        <f t="shared" si="103"/>
        <v/>
      </c>
      <c r="AR750" s="142" t="str">
        <f t="shared" si="101"/>
        <v/>
      </c>
      <c r="AS750" s="7" t="str">
        <f>UPPER(IF($AI750="","",IF(COUNTIF($AS$34:$AS749,$AI750)&lt;1,$AI750,"")))</f>
        <v/>
      </c>
      <c r="AT750" s="144" t="str">
        <f t="shared" si="102"/>
        <v/>
      </c>
      <c r="AU750" s="142" t="str">
        <f t="shared" si="104"/>
        <v/>
      </c>
      <c r="AV750" s="274"/>
      <c r="AW750" s="251"/>
      <c r="AX750" s="252"/>
      <c r="AY750" s="253" t="str">
        <f t="shared" si="97"/>
        <v/>
      </c>
      <c r="AZ750" s="253"/>
    </row>
    <row r="751" spans="1:52" s="140" customFormat="1" ht="14">
      <c r="A751" s="144" t="str">
        <f t="shared" si="98"/>
        <v/>
      </c>
      <c r="B751" s="249" t="str">
        <f t="shared" si="99"/>
        <v/>
      </c>
      <c r="C751" s="250"/>
      <c r="D751" s="144">
        <v>717</v>
      </c>
      <c r="E751" s="144" t="str">
        <f t="shared" si="100"/>
        <v/>
      </c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32"/>
      <c r="AJ751" s="17"/>
      <c r="AK751" s="32"/>
      <c r="AL751" s="5"/>
      <c r="AM751" s="5"/>
      <c r="AN751" s="5"/>
      <c r="AO751" s="5"/>
      <c r="AP751" s="5"/>
      <c r="AQ751" s="296" t="str">
        <f t="shared" si="103"/>
        <v/>
      </c>
      <c r="AR751" s="142" t="str">
        <f t="shared" si="101"/>
        <v/>
      </c>
      <c r="AS751" s="7" t="str">
        <f>UPPER(IF($AI751="","",IF(COUNTIF($AS$34:$AS750,$AI751)&lt;1,$AI751,"")))</f>
        <v/>
      </c>
      <c r="AT751" s="144" t="str">
        <f t="shared" si="102"/>
        <v/>
      </c>
      <c r="AU751" s="142" t="str">
        <f t="shared" si="104"/>
        <v/>
      </c>
      <c r="AV751" s="274"/>
      <c r="AW751" s="251"/>
      <c r="AX751" s="252"/>
      <c r="AY751" s="253" t="str">
        <f t="shared" si="97"/>
        <v/>
      </c>
      <c r="AZ751" s="253"/>
    </row>
    <row r="752" spans="1:52" s="140" customFormat="1" ht="14">
      <c r="A752" s="144" t="str">
        <f t="shared" si="98"/>
        <v/>
      </c>
      <c r="B752" s="249" t="str">
        <f t="shared" si="99"/>
        <v/>
      </c>
      <c r="C752" s="250"/>
      <c r="D752" s="144">
        <v>718</v>
      </c>
      <c r="E752" s="144" t="str">
        <f t="shared" si="100"/>
        <v/>
      </c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32"/>
      <c r="AJ752" s="17"/>
      <c r="AK752" s="32"/>
      <c r="AL752" s="5"/>
      <c r="AM752" s="5"/>
      <c r="AN752" s="5"/>
      <c r="AO752" s="5"/>
      <c r="AP752" s="5"/>
      <c r="AQ752" s="296" t="str">
        <f t="shared" si="103"/>
        <v/>
      </c>
      <c r="AR752" s="142" t="str">
        <f t="shared" si="101"/>
        <v/>
      </c>
      <c r="AS752" s="7" t="str">
        <f>UPPER(IF($AI752="","",IF(COUNTIF($AS$34:$AS751,$AI752)&lt;1,$AI752,"")))</f>
        <v/>
      </c>
      <c r="AT752" s="144" t="str">
        <f t="shared" si="102"/>
        <v/>
      </c>
      <c r="AU752" s="142" t="str">
        <f t="shared" si="104"/>
        <v/>
      </c>
      <c r="AV752" s="274"/>
      <c r="AW752" s="251"/>
      <c r="AX752" s="252"/>
      <c r="AY752" s="253" t="str">
        <f t="shared" si="97"/>
        <v/>
      </c>
      <c r="AZ752" s="253"/>
    </row>
    <row r="753" spans="1:52" s="140" customFormat="1" ht="14">
      <c r="A753" s="144" t="str">
        <f t="shared" si="98"/>
        <v/>
      </c>
      <c r="B753" s="249" t="str">
        <f t="shared" si="99"/>
        <v/>
      </c>
      <c r="C753" s="9"/>
      <c r="D753" s="144">
        <v>719</v>
      </c>
      <c r="E753" s="144" t="str">
        <f t="shared" si="100"/>
        <v/>
      </c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32"/>
      <c r="AJ753" s="17"/>
      <c r="AK753" s="32"/>
      <c r="AL753" s="5"/>
      <c r="AM753" s="5"/>
      <c r="AN753" s="5"/>
      <c r="AO753" s="5"/>
      <c r="AP753" s="5"/>
      <c r="AQ753" s="296" t="str">
        <f t="shared" si="103"/>
        <v/>
      </c>
      <c r="AR753" s="142" t="str">
        <f t="shared" si="101"/>
        <v/>
      </c>
      <c r="AS753" s="7" t="str">
        <f>UPPER(IF($AI753="","",IF(COUNTIF($AS$34:$AS752,$AI753)&lt;1,$AI753,"")))</f>
        <v/>
      </c>
      <c r="AT753" s="144" t="str">
        <f t="shared" si="102"/>
        <v/>
      </c>
      <c r="AU753" s="142" t="str">
        <f t="shared" si="104"/>
        <v/>
      </c>
      <c r="AV753" s="274"/>
      <c r="AW753" s="251"/>
      <c r="AX753" s="252"/>
      <c r="AY753" s="253" t="str">
        <f t="shared" si="97"/>
        <v/>
      </c>
      <c r="AZ753" s="253"/>
    </row>
    <row r="754" spans="1:52" s="140" customFormat="1" ht="14">
      <c r="A754" s="144" t="str">
        <f t="shared" si="98"/>
        <v/>
      </c>
      <c r="B754" s="249" t="str">
        <f t="shared" si="99"/>
        <v/>
      </c>
      <c r="C754" s="250"/>
      <c r="D754" s="144">
        <v>720</v>
      </c>
      <c r="E754" s="144" t="str">
        <f t="shared" si="100"/>
        <v/>
      </c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32"/>
      <c r="AJ754" s="17"/>
      <c r="AK754" s="32"/>
      <c r="AL754" s="5"/>
      <c r="AM754" s="5"/>
      <c r="AN754" s="5"/>
      <c r="AO754" s="5"/>
      <c r="AP754" s="5"/>
      <c r="AQ754" s="296" t="str">
        <f t="shared" si="103"/>
        <v/>
      </c>
      <c r="AR754" s="142" t="str">
        <f t="shared" si="101"/>
        <v/>
      </c>
      <c r="AS754" s="7" t="str">
        <f>UPPER(IF($AI754="","",IF(COUNTIF($AS$34:$AS753,$AI754)&lt;1,$AI754,"")))</f>
        <v/>
      </c>
      <c r="AT754" s="144" t="str">
        <f t="shared" si="102"/>
        <v/>
      </c>
      <c r="AU754" s="142" t="str">
        <f t="shared" si="104"/>
        <v/>
      </c>
      <c r="AV754" s="274"/>
      <c r="AW754" s="251"/>
      <c r="AX754" s="252"/>
      <c r="AY754" s="253" t="str">
        <f t="shared" si="97"/>
        <v/>
      </c>
      <c r="AZ754" s="253"/>
    </row>
    <row r="755" spans="1:52" s="140" customFormat="1" ht="14">
      <c r="A755" s="144" t="str">
        <f t="shared" si="98"/>
        <v/>
      </c>
      <c r="B755" s="249" t="str">
        <f t="shared" si="99"/>
        <v/>
      </c>
      <c r="C755" s="250"/>
      <c r="D755" s="144">
        <v>721</v>
      </c>
      <c r="E755" s="144" t="str">
        <f t="shared" si="100"/>
        <v/>
      </c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32"/>
      <c r="AJ755" s="17"/>
      <c r="AK755" s="32"/>
      <c r="AL755" s="5"/>
      <c r="AM755" s="5"/>
      <c r="AN755" s="5"/>
      <c r="AO755" s="5"/>
      <c r="AP755" s="5"/>
      <c r="AQ755" s="296" t="str">
        <f t="shared" si="103"/>
        <v/>
      </c>
      <c r="AR755" s="142" t="str">
        <f t="shared" si="101"/>
        <v/>
      </c>
      <c r="AS755" s="7" t="str">
        <f>UPPER(IF($AI755="","",IF(COUNTIF($AS$34:$AS754,$AI755)&lt;1,$AI755,"")))</f>
        <v/>
      </c>
      <c r="AT755" s="144" t="str">
        <f t="shared" si="102"/>
        <v/>
      </c>
      <c r="AU755" s="142" t="str">
        <f t="shared" si="104"/>
        <v/>
      </c>
      <c r="AV755" s="274"/>
      <c r="AW755" s="251"/>
      <c r="AX755" s="252"/>
      <c r="AY755" s="253" t="str">
        <f t="shared" si="97"/>
        <v/>
      </c>
      <c r="AZ755" s="253"/>
    </row>
    <row r="756" spans="1:52" s="140" customFormat="1" ht="14">
      <c r="A756" s="144" t="str">
        <f t="shared" si="98"/>
        <v/>
      </c>
      <c r="B756" s="249" t="str">
        <f t="shared" si="99"/>
        <v/>
      </c>
      <c r="C756" s="9"/>
      <c r="D756" s="144">
        <v>722</v>
      </c>
      <c r="E756" s="144" t="str">
        <f t="shared" si="100"/>
        <v/>
      </c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32"/>
      <c r="AJ756" s="17"/>
      <c r="AK756" s="32"/>
      <c r="AL756" s="5"/>
      <c r="AM756" s="5"/>
      <c r="AN756" s="5"/>
      <c r="AO756" s="5"/>
      <c r="AP756" s="5"/>
      <c r="AQ756" s="296" t="str">
        <f t="shared" si="103"/>
        <v/>
      </c>
      <c r="AR756" s="142" t="str">
        <f t="shared" si="101"/>
        <v/>
      </c>
      <c r="AS756" s="7" t="str">
        <f>UPPER(IF($AI756="","",IF(COUNTIF($AS$34:$AS755,$AI756)&lt;1,$AI756,"")))</f>
        <v/>
      </c>
      <c r="AT756" s="144" t="str">
        <f t="shared" si="102"/>
        <v/>
      </c>
      <c r="AU756" s="142" t="str">
        <f t="shared" si="104"/>
        <v/>
      </c>
      <c r="AV756" s="274"/>
      <c r="AW756" s="251"/>
      <c r="AX756" s="252"/>
      <c r="AY756" s="253" t="str">
        <f t="shared" si="97"/>
        <v/>
      </c>
      <c r="AZ756" s="253"/>
    </row>
    <row r="757" spans="1:52" s="140" customFormat="1" ht="14">
      <c r="A757" s="144" t="str">
        <f t="shared" si="98"/>
        <v/>
      </c>
      <c r="B757" s="249" t="str">
        <f t="shared" si="99"/>
        <v/>
      </c>
      <c r="C757" s="250"/>
      <c r="D757" s="144">
        <v>723</v>
      </c>
      <c r="E757" s="144" t="str">
        <f t="shared" si="100"/>
        <v/>
      </c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32"/>
      <c r="AJ757" s="17"/>
      <c r="AK757" s="32"/>
      <c r="AL757" s="5"/>
      <c r="AM757" s="5"/>
      <c r="AN757" s="5"/>
      <c r="AO757" s="5"/>
      <c r="AP757" s="5"/>
      <c r="AQ757" s="296" t="str">
        <f t="shared" si="103"/>
        <v/>
      </c>
      <c r="AR757" s="142" t="str">
        <f t="shared" si="101"/>
        <v/>
      </c>
      <c r="AS757" s="7" t="str">
        <f>UPPER(IF($AI757="","",IF(COUNTIF($AS$34:$AS756,$AI757)&lt;1,$AI757,"")))</f>
        <v/>
      </c>
      <c r="AT757" s="144" t="str">
        <f t="shared" si="102"/>
        <v/>
      </c>
      <c r="AU757" s="142" t="str">
        <f t="shared" si="104"/>
        <v/>
      </c>
      <c r="AV757" s="274"/>
      <c r="AW757" s="251"/>
      <c r="AX757" s="252"/>
      <c r="AY757" s="253" t="str">
        <f t="shared" si="97"/>
        <v/>
      </c>
      <c r="AZ757" s="253"/>
    </row>
    <row r="758" spans="1:52" s="140" customFormat="1" ht="14">
      <c r="A758" s="144" t="str">
        <f t="shared" si="98"/>
        <v/>
      </c>
      <c r="B758" s="249" t="str">
        <f t="shared" si="99"/>
        <v/>
      </c>
      <c r="C758" s="250"/>
      <c r="D758" s="144">
        <v>724</v>
      </c>
      <c r="E758" s="144" t="str">
        <f t="shared" si="100"/>
        <v/>
      </c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32"/>
      <c r="AJ758" s="17"/>
      <c r="AK758" s="32"/>
      <c r="AL758" s="5"/>
      <c r="AM758" s="5"/>
      <c r="AN758" s="5"/>
      <c r="AO758" s="5"/>
      <c r="AP758" s="5"/>
      <c r="AQ758" s="296" t="str">
        <f t="shared" si="103"/>
        <v/>
      </c>
      <c r="AR758" s="142" t="str">
        <f t="shared" si="101"/>
        <v/>
      </c>
      <c r="AS758" s="7" t="str">
        <f>UPPER(IF($AI758="","",IF(COUNTIF($AS$34:$AS757,$AI758)&lt;1,$AI758,"")))</f>
        <v/>
      </c>
      <c r="AT758" s="144" t="str">
        <f t="shared" si="102"/>
        <v/>
      </c>
      <c r="AU758" s="142" t="str">
        <f t="shared" si="104"/>
        <v/>
      </c>
      <c r="AV758" s="274"/>
      <c r="AW758" s="251"/>
      <c r="AX758" s="252"/>
      <c r="AY758" s="253" t="str">
        <f t="shared" si="97"/>
        <v/>
      </c>
      <c r="AZ758" s="253"/>
    </row>
    <row r="759" spans="1:52" s="140" customFormat="1" ht="14">
      <c r="A759" s="144" t="str">
        <f t="shared" si="98"/>
        <v/>
      </c>
      <c r="B759" s="249" t="str">
        <f t="shared" si="99"/>
        <v/>
      </c>
      <c r="C759" s="250"/>
      <c r="D759" s="144">
        <v>725</v>
      </c>
      <c r="E759" s="144" t="str">
        <f t="shared" si="100"/>
        <v/>
      </c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32"/>
      <c r="AJ759" s="17"/>
      <c r="AK759" s="32"/>
      <c r="AL759" s="5"/>
      <c r="AM759" s="5"/>
      <c r="AN759" s="5"/>
      <c r="AO759" s="5"/>
      <c r="AP759" s="5"/>
      <c r="AQ759" s="296" t="str">
        <f t="shared" si="103"/>
        <v/>
      </c>
      <c r="AR759" s="142" t="str">
        <f t="shared" si="101"/>
        <v/>
      </c>
      <c r="AS759" s="7" t="str">
        <f>UPPER(IF($AI759="","",IF(COUNTIF($AS$34:$AS758,$AI759)&lt;1,$AI759,"")))</f>
        <v/>
      </c>
      <c r="AT759" s="144" t="str">
        <f t="shared" si="102"/>
        <v/>
      </c>
      <c r="AU759" s="142" t="str">
        <f t="shared" si="104"/>
        <v/>
      </c>
      <c r="AV759" s="274"/>
      <c r="AW759" s="251"/>
      <c r="AX759" s="252"/>
      <c r="AY759" s="253" t="str">
        <f t="shared" si="97"/>
        <v/>
      </c>
      <c r="AZ759" s="253"/>
    </row>
    <row r="760" spans="1:52" s="140" customFormat="1" ht="14">
      <c r="A760" s="144" t="str">
        <f t="shared" si="98"/>
        <v/>
      </c>
      <c r="B760" s="249" t="str">
        <f t="shared" si="99"/>
        <v/>
      </c>
      <c r="C760" s="250"/>
      <c r="D760" s="144">
        <v>726</v>
      </c>
      <c r="E760" s="144" t="str">
        <f t="shared" si="100"/>
        <v/>
      </c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32"/>
      <c r="AJ760" s="17"/>
      <c r="AK760" s="32"/>
      <c r="AL760" s="5"/>
      <c r="AM760" s="5"/>
      <c r="AN760" s="5"/>
      <c r="AO760" s="5"/>
      <c r="AP760" s="5"/>
      <c r="AQ760" s="296" t="str">
        <f t="shared" si="103"/>
        <v/>
      </c>
      <c r="AR760" s="142" t="str">
        <f t="shared" si="101"/>
        <v/>
      </c>
      <c r="AS760" s="7" t="str">
        <f>UPPER(IF($AI760="","",IF(COUNTIF($AS$34:$AS759,$AI760)&lt;1,$AI760,"")))</f>
        <v/>
      </c>
      <c r="AT760" s="144" t="str">
        <f t="shared" si="102"/>
        <v/>
      </c>
      <c r="AU760" s="142" t="str">
        <f t="shared" si="104"/>
        <v/>
      </c>
      <c r="AV760" s="274"/>
      <c r="AW760" s="251"/>
      <c r="AX760" s="252"/>
      <c r="AY760" s="253" t="str">
        <f t="shared" si="97"/>
        <v/>
      </c>
      <c r="AZ760" s="253"/>
    </row>
    <row r="761" spans="1:52" s="140" customFormat="1" ht="14">
      <c r="A761" s="144" t="str">
        <f t="shared" si="98"/>
        <v/>
      </c>
      <c r="B761" s="249" t="str">
        <f t="shared" si="99"/>
        <v/>
      </c>
      <c r="C761" s="9"/>
      <c r="D761" s="144">
        <v>727</v>
      </c>
      <c r="E761" s="144" t="str">
        <f t="shared" si="100"/>
        <v/>
      </c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32"/>
      <c r="AJ761" s="17"/>
      <c r="AK761" s="32"/>
      <c r="AL761" s="5"/>
      <c r="AM761" s="5"/>
      <c r="AN761" s="5"/>
      <c r="AO761" s="5"/>
      <c r="AP761" s="5"/>
      <c r="AQ761" s="296" t="str">
        <f t="shared" si="103"/>
        <v/>
      </c>
      <c r="AR761" s="142" t="str">
        <f t="shared" si="101"/>
        <v/>
      </c>
      <c r="AS761" s="7" t="str">
        <f>UPPER(IF($AI761="","",IF(COUNTIF($AS$34:$AS760,$AI761)&lt;1,$AI761,"")))</f>
        <v/>
      </c>
      <c r="AT761" s="144" t="str">
        <f t="shared" si="102"/>
        <v/>
      </c>
      <c r="AU761" s="142" t="str">
        <f t="shared" si="104"/>
        <v/>
      </c>
      <c r="AV761" s="274"/>
      <c r="AW761" s="251"/>
      <c r="AX761" s="252"/>
      <c r="AY761" s="253" t="str">
        <f t="shared" si="97"/>
        <v/>
      </c>
      <c r="AZ761" s="253"/>
    </row>
    <row r="762" spans="1:52" s="140" customFormat="1" ht="14">
      <c r="A762" s="144" t="str">
        <f t="shared" si="98"/>
        <v/>
      </c>
      <c r="B762" s="249" t="str">
        <f t="shared" si="99"/>
        <v/>
      </c>
      <c r="C762" s="250"/>
      <c r="D762" s="144">
        <v>728</v>
      </c>
      <c r="E762" s="144" t="str">
        <f t="shared" si="100"/>
        <v/>
      </c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32"/>
      <c r="AJ762" s="17"/>
      <c r="AK762" s="32"/>
      <c r="AL762" s="5"/>
      <c r="AM762" s="5"/>
      <c r="AN762" s="5"/>
      <c r="AO762" s="5"/>
      <c r="AP762" s="5"/>
      <c r="AQ762" s="296" t="str">
        <f t="shared" si="103"/>
        <v/>
      </c>
      <c r="AR762" s="142" t="str">
        <f t="shared" si="101"/>
        <v/>
      </c>
      <c r="AS762" s="7" t="str">
        <f>UPPER(IF($AI762="","",IF(COUNTIF($AS$34:$AS761,$AI762)&lt;1,$AI762,"")))</f>
        <v/>
      </c>
      <c r="AT762" s="144" t="str">
        <f t="shared" si="102"/>
        <v/>
      </c>
      <c r="AU762" s="142" t="str">
        <f t="shared" si="104"/>
        <v/>
      </c>
      <c r="AV762" s="274"/>
      <c r="AW762" s="251"/>
      <c r="AX762" s="252"/>
      <c r="AY762" s="253" t="str">
        <f t="shared" si="97"/>
        <v/>
      </c>
      <c r="AZ762" s="253"/>
    </row>
    <row r="763" spans="1:52" s="140" customFormat="1" ht="14">
      <c r="A763" s="144" t="str">
        <f t="shared" si="98"/>
        <v/>
      </c>
      <c r="B763" s="249" t="str">
        <f t="shared" si="99"/>
        <v/>
      </c>
      <c r="C763" s="250"/>
      <c r="D763" s="144">
        <v>729</v>
      </c>
      <c r="E763" s="144" t="str">
        <f t="shared" si="100"/>
        <v/>
      </c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32"/>
      <c r="AJ763" s="17"/>
      <c r="AK763" s="32"/>
      <c r="AL763" s="5"/>
      <c r="AM763" s="5"/>
      <c r="AN763" s="5"/>
      <c r="AO763" s="5"/>
      <c r="AP763" s="5"/>
      <c r="AQ763" s="296" t="str">
        <f t="shared" si="103"/>
        <v/>
      </c>
      <c r="AR763" s="142" t="str">
        <f t="shared" si="101"/>
        <v/>
      </c>
      <c r="AS763" s="7" t="str">
        <f>UPPER(IF($AI763="","",IF(COUNTIF($AS$34:$AS762,$AI763)&lt;1,$AI763,"")))</f>
        <v/>
      </c>
      <c r="AT763" s="144" t="str">
        <f t="shared" si="102"/>
        <v/>
      </c>
      <c r="AU763" s="142" t="str">
        <f t="shared" si="104"/>
        <v/>
      </c>
      <c r="AV763" s="274"/>
      <c r="AW763" s="251"/>
      <c r="AX763" s="252"/>
      <c r="AY763" s="253" t="str">
        <f t="shared" si="97"/>
        <v/>
      </c>
      <c r="AZ763" s="253"/>
    </row>
    <row r="764" spans="1:52" s="140" customFormat="1" ht="14">
      <c r="A764" s="144" t="str">
        <f t="shared" si="98"/>
        <v/>
      </c>
      <c r="B764" s="249" t="str">
        <f t="shared" si="99"/>
        <v/>
      </c>
      <c r="C764" s="250"/>
      <c r="D764" s="144">
        <v>730</v>
      </c>
      <c r="E764" s="144" t="str">
        <f t="shared" si="100"/>
        <v/>
      </c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32"/>
      <c r="AJ764" s="17"/>
      <c r="AK764" s="32"/>
      <c r="AL764" s="5"/>
      <c r="AM764" s="5"/>
      <c r="AN764" s="5"/>
      <c r="AO764" s="5"/>
      <c r="AP764" s="5"/>
      <c r="AQ764" s="296" t="str">
        <f t="shared" si="103"/>
        <v/>
      </c>
      <c r="AR764" s="142" t="str">
        <f t="shared" si="101"/>
        <v/>
      </c>
      <c r="AS764" s="7" t="str">
        <f>UPPER(IF($AI764="","",IF(COUNTIF($AS$34:$AS763,$AI764)&lt;1,$AI764,"")))</f>
        <v/>
      </c>
      <c r="AT764" s="144" t="str">
        <f t="shared" si="102"/>
        <v/>
      </c>
      <c r="AU764" s="142" t="str">
        <f t="shared" si="104"/>
        <v/>
      </c>
      <c r="AV764" s="274"/>
      <c r="AW764" s="251"/>
      <c r="AX764" s="252"/>
      <c r="AY764" s="253" t="str">
        <f t="shared" si="97"/>
        <v/>
      </c>
      <c r="AZ764" s="253"/>
    </row>
    <row r="765" spans="1:52" s="140" customFormat="1" ht="14">
      <c r="A765" s="144" t="str">
        <f t="shared" si="98"/>
        <v/>
      </c>
      <c r="B765" s="249" t="str">
        <f t="shared" si="99"/>
        <v/>
      </c>
      <c r="C765" s="250"/>
      <c r="D765" s="144">
        <v>731</v>
      </c>
      <c r="E765" s="144" t="str">
        <f t="shared" si="100"/>
        <v/>
      </c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32"/>
      <c r="AJ765" s="17"/>
      <c r="AK765" s="32"/>
      <c r="AL765" s="5"/>
      <c r="AM765" s="5"/>
      <c r="AN765" s="5"/>
      <c r="AO765" s="5"/>
      <c r="AP765" s="5"/>
      <c r="AQ765" s="296" t="str">
        <f t="shared" si="103"/>
        <v/>
      </c>
      <c r="AR765" s="142" t="str">
        <f t="shared" si="101"/>
        <v/>
      </c>
      <c r="AS765" s="7" t="str">
        <f>UPPER(IF($AI765="","",IF(COUNTIF($AS$34:$AS764,$AI765)&lt;1,$AI765,"")))</f>
        <v/>
      </c>
      <c r="AT765" s="144" t="str">
        <f t="shared" si="102"/>
        <v/>
      </c>
      <c r="AU765" s="142" t="str">
        <f t="shared" si="104"/>
        <v/>
      </c>
      <c r="AV765" s="274"/>
      <c r="AW765" s="251"/>
      <c r="AX765" s="252"/>
      <c r="AY765" s="253" t="str">
        <f t="shared" si="97"/>
        <v/>
      </c>
      <c r="AZ765" s="253"/>
    </row>
    <row r="766" spans="1:52" s="140" customFormat="1" ht="14">
      <c r="A766" s="144" t="str">
        <f t="shared" si="98"/>
        <v/>
      </c>
      <c r="B766" s="249" t="str">
        <f t="shared" si="99"/>
        <v/>
      </c>
      <c r="C766" s="250"/>
      <c r="D766" s="144">
        <v>732</v>
      </c>
      <c r="E766" s="144" t="str">
        <f t="shared" si="100"/>
        <v/>
      </c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32"/>
      <c r="AJ766" s="17"/>
      <c r="AK766" s="32"/>
      <c r="AL766" s="5"/>
      <c r="AM766" s="5"/>
      <c r="AN766" s="5"/>
      <c r="AO766" s="5"/>
      <c r="AP766" s="5"/>
      <c r="AQ766" s="296" t="str">
        <f t="shared" si="103"/>
        <v/>
      </c>
      <c r="AR766" s="142" t="str">
        <f t="shared" si="101"/>
        <v/>
      </c>
      <c r="AS766" s="7" t="str">
        <f>UPPER(IF($AI766="","",IF(COUNTIF($AS$34:$AS765,$AI766)&lt;1,$AI766,"")))</f>
        <v/>
      </c>
      <c r="AT766" s="144" t="str">
        <f t="shared" si="102"/>
        <v/>
      </c>
      <c r="AU766" s="142" t="str">
        <f t="shared" si="104"/>
        <v/>
      </c>
      <c r="AV766" s="274"/>
      <c r="AW766" s="251"/>
      <c r="AX766" s="252"/>
      <c r="AY766" s="253" t="str">
        <f t="shared" si="97"/>
        <v/>
      </c>
      <c r="AZ766" s="253"/>
    </row>
    <row r="767" spans="1:52" s="140" customFormat="1" ht="14">
      <c r="A767" s="144" t="str">
        <f t="shared" si="98"/>
        <v/>
      </c>
      <c r="B767" s="249" t="str">
        <f t="shared" si="99"/>
        <v/>
      </c>
      <c r="C767" s="250"/>
      <c r="D767" s="144">
        <v>733</v>
      </c>
      <c r="E767" s="144" t="str">
        <f t="shared" si="100"/>
        <v/>
      </c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32"/>
      <c r="AJ767" s="17"/>
      <c r="AK767" s="32"/>
      <c r="AL767" s="5"/>
      <c r="AM767" s="5"/>
      <c r="AN767" s="5"/>
      <c r="AO767" s="5"/>
      <c r="AP767" s="5"/>
      <c r="AQ767" s="296" t="str">
        <f t="shared" si="103"/>
        <v/>
      </c>
      <c r="AR767" s="142" t="str">
        <f t="shared" si="101"/>
        <v/>
      </c>
      <c r="AS767" s="7" t="str">
        <f>UPPER(IF($AI767="","",IF(COUNTIF($AS$34:$AS766,$AI767)&lt;1,$AI767,"")))</f>
        <v/>
      </c>
      <c r="AT767" s="144" t="str">
        <f t="shared" si="102"/>
        <v/>
      </c>
      <c r="AU767" s="142" t="str">
        <f t="shared" si="104"/>
        <v/>
      </c>
      <c r="AV767" s="274"/>
      <c r="AW767" s="251"/>
      <c r="AX767" s="252"/>
      <c r="AY767" s="253" t="str">
        <f t="shared" si="97"/>
        <v/>
      </c>
      <c r="AZ767" s="253"/>
    </row>
    <row r="768" spans="1:52" s="140" customFormat="1" ht="14">
      <c r="A768" s="144" t="str">
        <f t="shared" si="98"/>
        <v/>
      </c>
      <c r="B768" s="249" t="str">
        <f t="shared" si="99"/>
        <v/>
      </c>
      <c r="C768" s="250"/>
      <c r="D768" s="144">
        <v>734</v>
      </c>
      <c r="E768" s="144" t="str">
        <f t="shared" si="100"/>
        <v/>
      </c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32"/>
      <c r="AJ768" s="17"/>
      <c r="AK768" s="32"/>
      <c r="AL768" s="5"/>
      <c r="AM768" s="5"/>
      <c r="AN768" s="5"/>
      <c r="AO768" s="5"/>
      <c r="AP768" s="5"/>
      <c r="AQ768" s="296" t="str">
        <f t="shared" si="103"/>
        <v/>
      </c>
      <c r="AR768" s="142" t="str">
        <f t="shared" si="101"/>
        <v/>
      </c>
      <c r="AS768" s="7" t="str">
        <f>UPPER(IF($AI768="","",IF(COUNTIF($AS$34:$AS767,$AI768)&lt;1,$AI768,"")))</f>
        <v/>
      </c>
      <c r="AT768" s="144" t="str">
        <f t="shared" si="102"/>
        <v/>
      </c>
      <c r="AU768" s="142" t="str">
        <f t="shared" si="104"/>
        <v/>
      </c>
      <c r="AV768" s="274"/>
      <c r="AW768" s="251"/>
      <c r="AX768" s="252"/>
      <c r="AY768" s="253" t="str">
        <f t="shared" si="97"/>
        <v/>
      </c>
      <c r="AZ768" s="253"/>
    </row>
    <row r="769" spans="1:52" s="140" customFormat="1" ht="14">
      <c r="A769" s="144" t="str">
        <f t="shared" si="98"/>
        <v/>
      </c>
      <c r="B769" s="249" t="str">
        <f t="shared" si="99"/>
        <v/>
      </c>
      <c r="C769" s="9"/>
      <c r="D769" s="144">
        <v>735</v>
      </c>
      <c r="E769" s="144" t="str">
        <f t="shared" si="100"/>
        <v/>
      </c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32"/>
      <c r="AJ769" s="17"/>
      <c r="AK769" s="32"/>
      <c r="AL769" s="5"/>
      <c r="AM769" s="5"/>
      <c r="AN769" s="5"/>
      <c r="AO769" s="5"/>
      <c r="AP769" s="5"/>
      <c r="AQ769" s="296" t="str">
        <f t="shared" si="103"/>
        <v/>
      </c>
      <c r="AR769" s="142" t="str">
        <f t="shared" si="101"/>
        <v/>
      </c>
      <c r="AS769" s="7" t="str">
        <f>UPPER(IF($AI769="","",IF(COUNTIF($AS$34:$AS768,$AI769)&lt;1,$AI769,"")))</f>
        <v/>
      </c>
      <c r="AT769" s="144" t="str">
        <f t="shared" si="102"/>
        <v/>
      </c>
      <c r="AU769" s="142" t="str">
        <f t="shared" si="104"/>
        <v/>
      </c>
      <c r="AV769" s="274"/>
      <c r="AW769" s="251"/>
      <c r="AX769" s="252"/>
      <c r="AY769" s="253" t="str">
        <f t="shared" si="97"/>
        <v/>
      </c>
      <c r="AZ769" s="253"/>
    </row>
    <row r="770" spans="1:52" s="140" customFormat="1" ht="14">
      <c r="A770" s="144" t="str">
        <f t="shared" si="98"/>
        <v/>
      </c>
      <c r="B770" s="249" t="str">
        <f t="shared" si="99"/>
        <v/>
      </c>
      <c r="C770" s="250"/>
      <c r="D770" s="144">
        <v>736</v>
      </c>
      <c r="E770" s="144" t="str">
        <f t="shared" si="100"/>
        <v/>
      </c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32"/>
      <c r="AJ770" s="17"/>
      <c r="AK770" s="32"/>
      <c r="AL770" s="5"/>
      <c r="AM770" s="5"/>
      <c r="AN770" s="5"/>
      <c r="AO770" s="5"/>
      <c r="AP770" s="5"/>
      <c r="AQ770" s="296" t="str">
        <f t="shared" si="103"/>
        <v/>
      </c>
      <c r="AR770" s="142" t="str">
        <f t="shared" si="101"/>
        <v/>
      </c>
      <c r="AS770" s="7" t="str">
        <f>UPPER(IF($AI770="","",IF(COUNTIF($AS$34:$AS769,$AI770)&lt;1,$AI770,"")))</f>
        <v/>
      </c>
      <c r="AT770" s="144" t="str">
        <f t="shared" si="102"/>
        <v/>
      </c>
      <c r="AU770" s="142" t="str">
        <f t="shared" si="104"/>
        <v/>
      </c>
      <c r="AV770" s="274"/>
      <c r="AW770" s="251"/>
      <c r="AX770" s="252"/>
      <c r="AY770" s="253" t="str">
        <f t="shared" si="97"/>
        <v/>
      </c>
      <c r="AZ770" s="253"/>
    </row>
    <row r="771" spans="1:52" s="140" customFormat="1" ht="14">
      <c r="A771" s="144" t="str">
        <f t="shared" si="98"/>
        <v/>
      </c>
      <c r="B771" s="249" t="str">
        <f t="shared" si="99"/>
        <v/>
      </c>
      <c r="C771" s="250"/>
      <c r="D771" s="144">
        <v>737</v>
      </c>
      <c r="E771" s="144" t="str">
        <f t="shared" si="100"/>
        <v/>
      </c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32"/>
      <c r="AJ771" s="17"/>
      <c r="AK771" s="32"/>
      <c r="AL771" s="5"/>
      <c r="AM771" s="5"/>
      <c r="AN771" s="5"/>
      <c r="AO771" s="5"/>
      <c r="AP771" s="5"/>
      <c r="AQ771" s="296" t="str">
        <f t="shared" si="103"/>
        <v/>
      </c>
      <c r="AR771" s="142" t="str">
        <f t="shared" si="101"/>
        <v/>
      </c>
      <c r="AS771" s="7" t="str">
        <f>UPPER(IF($AI771="","",IF(COUNTIF($AS$34:$AS770,$AI771)&lt;1,$AI771,"")))</f>
        <v/>
      </c>
      <c r="AT771" s="144" t="str">
        <f t="shared" si="102"/>
        <v/>
      </c>
      <c r="AU771" s="142" t="str">
        <f t="shared" si="104"/>
        <v/>
      </c>
      <c r="AV771" s="274"/>
      <c r="AW771" s="251"/>
      <c r="AX771" s="252"/>
      <c r="AY771" s="253" t="str">
        <f t="shared" si="97"/>
        <v/>
      </c>
      <c r="AZ771" s="253"/>
    </row>
    <row r="772" spans="1:52" s="140" customFormat="1" ht="14">
      <c r="A772" s="144" t="str">
        <f t="shared" si="98"/>
        <v/>
      </c>
      <c r="B772" s="249" t="str">
        <f t="shared" si="99"/>
        <v/>
      </c>
      <c r="C772" s="250"/>
      <c r="D772" s="144">
        <v>738</v>
      </c>
      <c r="E772" s="144" t="str">
        <f t="shared" si="100"/>
        <v/>
      </c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32"/>
      <c r="AJ772" s="17"/>
      <c r="AK772" s="32"/>
      <c r="AL772" s="5"/>
      <c r="AM772" s="5"/>
      <c r="AN772" s="5"/>
      <c r="AO772" s="5"/>
      <c r="AP772" s="5"/>
      <c r="AQ772" s="296" t="str">
        <f t="shared" si="103"/>
        <v/>
      </c>
      <c r="AR772" s="142" t="str">
        <f t="shared" si="101"/>
        <v/>
      </c>
      <c r="AS772" s="7" t="str">
        <f>UPPER(IF($AI772="","",IF(COUNTIF($AS$34:$AS771,$AI772)&lt;1,$AI772,"")))</f>
        <v/>
      </c>
      <c r="AT772" s="144" t="str">
        <f t="shared" si="102"/>
        <v/>
      </c>
      <c r="AU772" s="142" t="str">
        <f t="shared" si="104"/>
        <v/>
      </c>
      <c r="AV772" s="274"/>
      <c r="AW772" s="251"/>
      <c r="AX772" s="252"/>
      <c r="AY772" s="253" t="str">
        <f t="shared" si="97"/>
        <v/>
      </c>
      <c r="AZ772" s="253"/>
    </row>
    <row r="773" spans="1:52" s="140" customFormat="1" ht="14">
      <c r="A773" s="144" t="str">
        <f t="shared" si="98"/>
        <v/>
      </c>
      <c r="B773" s="249" t="str">
        <f t="shared" si="99"/>
        <v/>
      </c>
      <c r="C773" s="9"/>
      <c r="D773" s="144">
        <v>739</v>
      </c>
      <c r="E773" s="144" t="str">
        <f t="shared" si="100"/>
        <v/>
      </c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32"/>
      <c r="AJ773" s="17"/>
      <c r="AK773" s="32"/>
      <c r="AL773" s="5"/>
      <c r="AM773" s="5"/>
      <c r="AN773" s="5"/>
      <c r="AO773" s="5"/>
      <c r="AP773" s="5"/>
      <c r="AQ773" s="296" t="str">
        <f t="shared" si="103"/>
        <v/>
      </c>
      <c r="AR773" s="142" t="str">
        <f t="shared" si="101"/>
        <v/>
      </c>
      <c r="AS773" s="7" t="str">
        <f>UPPER(IF($AI773="","",IF(COUNTIF($AS$34:$AS772,$AI773)&lt;1,$AI773,"")))</f>
        <v/>
      </c>
      <c r="AT773" s="144" t="str">
        <f t="shared" si="102"/>
        <v/>
      </c>
      <c r="AU773" s="142" t="str">
        <f t="shared" si="104"/>
        <v/>
      </c>
      <c r="AV773" s="274"/>
      <c r="AW773" s="251"/>
      <c r="AX773" s="252"/>
      <c r="AY773" s="253" t="str">
        <f t="shared" si="97"/>
        <v/>
      </c>
      <c r="AZ773" s="253"/>
    </row>
    <row r="774" spans="1:52" s="140" customFormat="1" ht="14">
      <c r="A774" s="144" t="str">
        <f t="shared" si="98"/>
        <v/>
      </c>
      <c r="B774" s="249" t="str">
        <f t="shared" si="99"/>
        <v/>
      </c>
      <c r="C774" s="9"/>
      <c r="D774" s="144">
        <v>740</v>
      </c>
      <c r="E774" s="144" t="str">
        <f t="shared" si="100"/>
        <v/>
      </c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32"/>
      <c r="AJ774" s="17"/>
      <c r="AK774" s="32"/>
      <c r="AL774" s="5"/>
      <c r="AM774" s="5"/>
      <c r="AN774" s="5"/>
      <c r="AO774" s="5"/>
      <c r="AP774" s="5"/>
      <c r="AQ774" s="296" t="str">
        <f t="shared" si="103"/>
        <v/>
      </c>
      <c r="AR774" s="142" t="str">
        <f t="shared" si="101"/>
        <v/>
      </c>
      <c r="AS774" s="7" t="str">
        <f>UPPER(IF($AI774="","",IF(COUNTIF($AS$34:$AS773,$AI774)&lt;1,$AI774,"")))</f>
        <v/>
      </c>
      <c r="AT774" s="144" t="str">
        <f t="shared" si="102"/>
        <v/>
      </c>
      <c r="AU774" s="142" t="str">
        <f t="shared" si="104"/>
        <v/>
      </c>
      <c r="AV774" s="274"/>
      <c r="AW774" s="251"/>
      <c r="AX774" s="252"/>
      <c r="AY774" s="253" t="str">
        <f t="shared" si="97"/>
        <v/>
      </c>
      <c r="AZ774" s="253"/>
    </row>
    <row r="775" spans="1:52" s="140" customFormat="1" ht="14">
      <c r="A775" s="144" t="str">
        <f t="shared" si="98"/>
        <v/>
      </c>
      <c r="B775" s="249" t="str">
        <f t="shared" si="99"/>
        <v/>
      </c>
      <c r="C775" s="9"/>
      <c r="D775" s="144">
        <v>741</v>
      </c>
      <c r="E775" s="144" t="str">
        <f t="shared" si="100"/>
        <v/>
      </c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32"/>
      <c r="AJ775" s="17"/>
      <c r="AK775" s="32"/>
      <c r="AL775" s="5"/>
      <c r="AM775" s="5"/>
      <c r="AN775" s="5"/>
      <c r="AO775" s="5"/>
      <c r="AP775" s="5"/>
      <c r="AQ775" s="296" t="str">
        <f t="shared" si="103"/>
        <v/>
      </c>
      <c r="AR775" s="142" t="str">
        <f t="shared" si="101"/>
        <v/>
      </c>
      <c r="AS775" s="7" t="str">
        <f>UPPER(IF($AI775="","",IF(COUNTIF($AS$34:$AS774,$AI775)&lt;1,$AI775,"")))</f>
        <v/>
      </c>
      <c r="AT775" s="144" t="str">
        <f t="shared" si="102"/>
        <v/>
      </c>
      <c r="AU775" s="142" t="str">
        <f t="shared" si="104"/>
        <v/>
      </c>
      <c r="AV775" s="274"/>
      <c r="AW775" s="251"/>
      <c r="AX775" s="252"/>
      <c r="AY775" s="253" t="str">
        <f t="shared" si="97"/>
        <v/>
      </c>
      <c r="AZ775" s="253"/>
    </row>
    <row r="776" spans="1:52" s="140" customFormat="1" ht="14">
      <c r="A776" s="144" t="str">
        <f t="shared" si="98"/>
        <v/>
      </c>
      <c r="B776" s="249" t="str">
        <f t="shared" si="99"/>
        <v/>
      </c>
      <c r="C776" s="9"/>
      <c r="D776" s="144">
        <v>742</v>
      </c>
      <c r="E776" s="144" t="str">
        <f t="shared" si="100"/>
        <v/>
      </c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32"/>
      <c r="AJ776" s="17"/>
      <c r="AK776" s="32"/>
      <c r="AL776" s="5"/>
      <c r="AM776" s="5"/>
      <c r="AN776" s="5"/>
      <c r="AO776" s="5"/>
      <c r="AP776" s="5"/>
      <c r="AQ776" s="296" t="str">
        <f t="shared" si="103"/>
        <v/>
      </c>
      <c r="AR776" s="142" t="str">
        <f t="shared" si="101"/>
        <v/>
      </c>
      <c r="AS776" s="7" t="str">
        <f>UPPER(IF($AI776="","",IF(COUNTIF($AS$34:$AS775,$AI776)&lt;1,$AI776,"")))</f>
        <v/>
      </c>
      <c r="AT776" s="144" t="str">
        <f t="shared" si="102"/>
        <v/>
      </c>
      <c r="AU776" s="142" t="str">
        <f t="shared" si="104"/>
        <v/>
      </c>
      <c r="AV776" s="274"/>
      <c r="AW776" s="251"/>
      <c r="AX776" s="252"/>
      <c r="AY776" s="253" t="str">
        <f t="shared" si="97"/>
        <v/>
      </c>
      <c r="AZ776" s="253"/>
    </row>
    <row r="777" spans="1:52" s="140" customFormat="1" ht="14">
      <c r="A777" s="144" t="str">
        <f t="shared" si="98"/>
        <v/>
      </c>
      <c r="B777" s="249" t="str">
        <f t="shared" si="99"/>
        <v/>
      </c>
      <c r="C777" s="9"/>
      <c r="D777" s="144">
        <v>743</v>
      </c>
      <c r="E777" s="144" t="str">
        <f t="shared" si="100"/>
        <v/>
      </c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32"/>
      <c r="AJ777" s="17"/>
      <c r="AK777" s="32"/>
      <c r="AL777" s="5"/>
      <c r="AM777" s="5"/>
      <c r="AN777" s="5"/>
      <c r="AO777" s="5"/>
      <c r="AP777" s="5"/>
      <c r="AQ777" s="296" t="str">
        <f t="shared" si="103"/>
        <v/>
      </c>
      <c r="AR777" s="142" t="str">
        <f t="shared" si="101"/>
        <v/>
      </c>
      <c r="AS777" s="7" t="str">
        <f>UPPER(IF($AI777="","",IF(COUNTIF($AS$34:$AS776,$AI777)&lt;1,$AI777,"")))</f>
        <v/>
      </c>
      <c r="AT777" s="144" t="str">
        <f t="shared" si="102"/>
        <v/>
      </c>
      <c r="AU777" s="142" t="str">
        <f t="shared" si="104"/>
        <v/>
      </c>
      <c r="AV777" s="274"/>
      <c r="AW777" s="251"/>
      <c r="AX777" s="252"/>
      <c r="AY777" s="253" t="str">
        <f t="shared" si="97"/>
        <v/>
      </c>
      <c r="AZ777" s="253"/>
    </row>
    <row r="778" spans="1:52" s="140" customFormat="1" ht="14">
      <c r="A778" s="144" t="str">
        <f t="shared" si="98"/>
        <v/>
      </c>
      <c r="B778" s="249" t="str">
        <f t="shared" si="99"/>
        <v/>
      </c>
      <c r="C778" s="9"/>
      <c r="D778" s="144">
        <v>744</v>
      </c>
      <c r="E778" s="144" t="str">
        <f t="shared" si="100"/>
        <v/>
      </c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32"/>
      <c r="AJ778" s="17"/>
      <c r="AK778" s="32"/>
      <c r="AL778" s="5"/>
      <c r="AM778" s="5"/>
      <c r="AN778" s="5"/>
      <c r="AO778" s="5"/>
      <c r="AP778" s="5"/>
      <c r="AQ778" s="296" t="str">
        <f t="shared" si="103"/>
        <v/>
      </c>
      <c r="AR778" s="142" t="str">
        <f t="shared" si="101"/>
        <v/>
      </c>
      <c r="AS778" s="7" t="str">
        <f>UPPER(IF($AI778="","",IF(COUNTIF($AS$34:$AS777,$AI778)&lt;1,$AI778,"")))</f>
        <v/>
      </c>
      <c r="AT778" s="144" t="str">
        <f t="shared" si="102"/>
        <v/>
      </c>
      <c r="AU778" s="142" t="str">
        <f t="shared" si="104"/>
        <v/>
      </c>
      <c r="AV778" s="274"/>
      <c r="AW778" s="251"/>
      <c r="AX778" s="252"/>
      <c r="AY778" s="253" t="str">
        <f t="shared" si="97"/>
        <v/>
      </c>
      <c r="AZ778" s="253"/>
    </row>
    <row r="779" spans="1:52" s="140" customFormat="1" ht="14">
      <c r="A779" s="144" t="str">
        <f t="shared" si="98"/>
        <v/>
      </c>
      <c r="B779" s="249" t="str">
        <f t="shared" si="99"/>
        <v/>
      </c>
      <c r="C779" s="9"/>
      <c r="D779" s="144">
        <v>745</v>
      </c>
      <c r="E779" s="144" t="str">
        <f t="shared" si="100"/>
        <v/>
      </c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32"/>
      <c r="AJ779" s="17"/>
      <c r="AK779" s="32"/>
      <c r="AL779" s="5"/>
      <c r="AM779" s="5"/>
      <c r="AN779" s="5"/>
      <c r="AO779" s="5"/>
      <c r="AP779" s="5"/>
      <c r="AQ779" s="296" t="str">
        <f t="shared" si="103"/>
        <v/>
      </c>
      <c r="AR779" s="142" t="str">
        <f t="shared" si="101"/>
        <v/>
      </c>
      <c r="AS779" s="7" t="str">
        <f>UPPER(IF($AI779="","",IF(COUNTIF($AS$34:$AS778,$AI779)&lt;1,$AI779,"")))</f>
        <v/>
      </c>
      <c r="AT779" s="144" t="str">
        <f t="shared" si="102"/>
        <v/>
      </c>
      <c r="AU779" s="142" t="str">
        <f t="shared" si="104"/>
        <v/>
      </c>
      <c r="AV779" s="274"/>
      <c r="AW779" s="251"/>
      <c r="AX779" s="252"/>
      <c r="AY779" s="253" t="str">
        <f t="shared" si="97"/>
        <v/>
      </c>
      <c r="AZ779" s="253"/>
    </row>
    <row r="780" spans="1:52" s="140" customFormat="1" ht="14">
      <c r="A780" s="144" t="str">
        <f t="shared" si="98"/>
        <v/>
      </c>
      <c r="B780" s="249" t="str">
        <f t="shared" si="99"/>
        <v/>
      </c>
      <c r="C780" s="9"/>
      <c r="D780" s="144">
        <v>746</v>
      </c>
      <c r="E780" s="144" t="str">
        <f t="shared" si="100"/>
        <v/>
      </c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32"/>
      <c r="AJ780" s="17"/>
      <c r="AK780" s="32"/>
      <c r="AL780" s="5"/>
      <c r="AM780" s="5"/>
      <c r="AN780" s="5"/>
      <c r="AO780" s="5"/>
      <c r="AP780" s="5"/>
      <c r="AQ780" s="296" t="str">
        <f t="shared" si="103"/>
        <v/>
      </c>
      <c r="AR780" s="142" t="str">
        <f t="shared" si="101"/>
        <v/>
      </c>
      <c r="AS780" s="7" t="str">
        <f>UPPER(IF($AI780="","",IF(COUNTIF($AS$34:$AS779,$AI780)&lt;1,$AI780,"")))</f>
        <v/>
      </c>
      <c r="AT780" s="144" t="str">
        <f t="shared" si="102"/>
        <v/>
      </c>
      <c r="AU780" s="142" t="str">
        <f t="shared" si="104"/>
        <v/>
      </c>
      <c r="AV780" s="274"/>
      <c r="AW780" s="251"/>
      <c r="AX780" s="252"/>
      <c r="AY780" s="253" t="str">
        <f t="shared" si="97"/>
        <v/>
      </c>
      <c r="AZ780" s="253"/>
    </row>
    <row r="781" spans="1:52" s="140" customFormat="1" ht="14">
      <c r="A781" s="144" t="str">
        <f t="shared" si="98"/>
        <v/>
      </c>
      <c r="B781" s="249" t="str">
        <f t="shared" si="99"/>
        <v/>
      </c>
      <c r="C781" s="9"/>
      <c r="D781" s="144">
        <v>747</v>
      </c>
      <c r="E781" s="144" t="str">
        <f t="shared" si="100"/>
        <v/>
      </c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32"/>
      <c r="AJ781" s="17"/>
      <c r="AK781" s="32"/>
      <c r="AL781" s="5"/>
      <c r="AM781" s="5"/>
      <c r="AN781" s="5"/>
      <c r="AO781" s="5"/>
      <c r="AP781" s="5"/>
      <c r="AQ781" s="296" t="str">
        <f t="shared" si="103"/>
        <v/>
      </c>
      <c r="AR781" s="142" t="str">
        <f t="shared" si="101"/>
        <v/>
      </c>
      <c r="AS781" s="7" t="str">
        <f>UPPER(IF($AI781="","",IF(COUNTIF($AS$34:$AS780,$AI781)&lt;1,$AI781,"")))</f>
        <v/>
      </c>
      <c r="AT781" s="144" t="str">
        <f t="shared" si="102"/>
        <v/>
      </c>
      <c r="AU781" s="142" t="str">
        <f t="shared" si="104"/>
        <v/>
      </c>
      <c r="AV781" s="274"/>
      <c r="AW781" s="251"/>
      <c r="AX781" s="252"/>
      <c r="AY781" s="253" t="str">
        <f t="shared" si="97"/>
        <v/>
      </c>
      <c r="AZ781" s="253"/>
    </row>
    <row r="782" spans="1:52" s="140" customFormat="1" ht="14">
      <c r="A782" s="144" t="str">
        <f t="shared" si="98"/>
        <v/>
      </c>
      <c r="B782" s="249" t="str">
        <f t="shared" si="99"/>
        <v/>
      </c>
      <c r="C782" s="9"/>
      <c r="D782" s="144">
        <v>748</v>
      </c>
      <c r="E782" s="144" t="str">
        <f t="shared" si="100"/>
        <v/>
      </c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32"/>
      <c r="AJ782" s="17"/>
      <c r="AK782" s="32"/>
      <c r="AL782" s="5"/>
      <c r="AM782" s="5"/>
      <c r="AN782" s="5"/>
      <c r="AO782" s="5"/>
      <c r="AP782" s="5"/>
      <c r="AQ782" s="296" t="str">
        <f t="shared" si="103"/>
        <v/>
      </c>
      <c r="AR782" s="142" t="str">
        <f t="shared" si="101"/>
        <v/>
      </c>
      <c r="AS782" s="7" t="str">
        <f>UPPER(IF($AI782="","",IF(COUNTIF($AS$34:$AS781,$AI782)&lt;1,$AI782,"")))</f>
        <v/>
      </c>
      <c r="AT782" s="144" t="str">
        <f t="shared" si="102"/>
        <v/>
      </c>
      <c r="AU782" s="142" t="str">
        <f t="shared" si="104"/>
        <v/>
      </c>
      <c r="AV782" s="274"/>
      <c r="AW782" s="251"/>
      <c r="AX782" s="252"/>
      <c r="AY782" s="253" t="str">
        <f t="shared" si="97"/>
        <v/>
      </c>
      <c r="AZ782" s="253"/>
    </row>
    <row r="783" spans="1:52" s="140" customFormat="1" ht="14">
      <c r="A783" s="144" t="str">
        <f t="shared" si="98"/>
        <v/>
      </c>
      <c r="B783" s="249" t="str">
        <f t="shared" si="99"/>
        <v/>
      </c>
      <c r="C783" s="9"/>
      <c r="D783" s="144">
        <v>749</v>
      </c>
      <c r="E783" s="144" t="str">
        <f t="shared" si="100"/>
        <v/>
      </c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32"/>
      <c r="AJ783" s="17"/>
      <c r="AK783" s="32"/>
      <c r="AL783" s="5"/>
      <c r="AM783" s="5"/>
      <c r="AN783" s="5"/>
      <c r="AO783" s="5"/>
      <c r="AP783" s="5"/>
      <c r="AQ783" s="296" t="str">
        <f t="shared" si="103"/>
        <v/>
      </c>
      <c r="AR783" s="142" t="str">
        <f t="shared" si="101"/>
        <v/>
      </c>
      <c r="AS783" s="7" t="str">
        <f>UPPER(IF($AI783="","",IF(COUNTIF($AS$34:$AS782,$AI783)&lt;1,$AI783,"")))</f>
        <v/>
      </c>
      <c r="AT783" s="144" t="str">
        <f t="shared" si="102"/>
        <v/>
      </c>
      <c r="AU783" s="142" t="str">
        <f t="shared" si="104"/>
        <v/>
      </c>
      <c r="AV783" s="274"/>
      <c r="AW783" s="251"/>
      <c r="AX783" s="252"/>
      <c r="AY783" s="253" t="str">
        <f t="shared" si="97"/>
        <v/>
      </c>
      <c r="AZ783" s="253"/>
    </row>
    <row r="784" spans="1:52" s="140" customFormat="1" ht="14">
      <c r="A784" s="144" t="str">
        <f t="shared" si="98"/>
        <v/>
      </c>
      <c r="B784" s="249" t="str">
        <f t="shared" si="99"/>
        <v/>
      </c>
      <c r="C784" s="9"/>
      <c r="D784" s="144">
        <v>750</v>
      </c>
      <c r="E784" s="144" t="str">
        <f t="shared" si="100"/>
        <v/>
      </c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32"/>
      <c r="AJ784" s="17"/>
      <c r="AK784" s="32"/>
      <c r="AL784" s="5"/>
      <c r="AM784" s="5"/>
      <c r="AN784" s="5"/>
      <c r="AO784" s="5"/>
      <c r="AP784" s="5"/>
      <c r="AQ784" s="296" t="str">
        <f t="shared" si="103"/>
        <v/>
      </c>
      <c r="AR784" s="142" t="str">
        <f t="shared" si="101"/>
        <v/>
      </c>
      <c r="AS784" s="7" t="str">
        <f>UPPER(IF($AI784="","",IF(COUNTIF($AS$34:$AS783,$AI784)&lt;1,$AI784,"")))</f>
        <v/>
      </c>
      <c r="AT784" s="144" t="str">
        <f t="shared" si="102"/>
        <v/>
      </c>
      <c r="AU784" s="142" t="str">
        <f t="shared" si="104"/>
        <v/>
      </c>
      <c r="AV784" s="274"/>
      <c r="AW784" s="251"/>
      <c r="AX784" s="252"/>
      <c r="AY784" s="253" t="str">
        <f t="shared" si="97"/>
        <v/>
      </c>
      <c r="AZ784" s="253"/>
    </row>
    <row r="785" spans="1:52" s="140" customFormat="1" ht="14">
      <c r="A785" s="144" t="str">
        <f t="shared" si="98"/>
        <v/>
      </c>
      <c r="B785" s="249" t="str">
        <f t="shared" si="99"/>
        <v/>
      </c>
      <c r="C785" s="9"/>
      <c r="D785" s="144">
        <v>751</v>
      </c>
      <c r="E785" s="144" t="str">
        <f t="shared" si="100"/>
        <v/>
      </c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32"/>
      <c r="AJ785" s="17"/>
      <c r="AK785" s="32"/>
      <c r="AL785" s="5"/>
      <c r="AM785" s="5"/>
      <c r="AN785" s="5"/>
      <c r="AO785" s="5"/>
      <c r="AP785" s="5"/>
      <c r="AQ785" s="296" t="str">
        <f t="shared" si="103"/>
        <v/>
      </c>
      <c r="AR785" s="142" t="str">
        <f t="shared" si="101"/>
        <v/>
      </c>
      <c r="AS785" s="7" t="str">
        <f>UPPER(IF($AI785="","",IF(COUNTIF($AS$34:$AS784,$AI785)&lt;1,$AI785,"")))</f>
        <v/>
      </c>
      <c r="AT785" s="144" t="str">
        <f t="shared" si="102"/>
        <v/>
      </c>
      <c r="AU785" s="142" t="str">
        <f t="shared" si="104"/>
        <v/>
      </c>
      <c r="AV785" s="274"/>
      <c r="AW785" s="251"/>
      <c r="AX785" s="252"/>
      <c r="AY785" s="253" t="str">
        <f t="shared" si="97"/>
        <v/>
      </c>
      <c r="AZ785" s="253"/>
    </row>
    <row r="786" spans="1:52" s="140" customFormat="1" ht="14">
      <c r="A786" s="144" t="str">
        <f t="shared" si="98"/>
        <v/>
      </c>
      <c r="B786" s="249" t="str">
        <f t="shared" si="99"/>
        <v/>
      </c>
      <c r="C786" s="9"/>
      <c r="D786" s="144">
        <v>752</v>
      </c>
      <c r="E786" s="144" t="str">
        <f t="shared" si="100"/>
        <v/>
      </c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32"/>
      <c r="AJ786" s="17"/>
      <c r="AK786" s="32"/>
      <c r="AL786" s="5"/>
      <c r="AM786" s="5"/>
      <c r="AN786" s="5"/>
      <c r="AO786" s="5"/>
      <c r="AP786" s="5"/>
      <c r="AQ786" s="296" t="str">
        <f t="shared" si="103"/>
        <v/>
      </c>
      <c r="AR786" s="142" t="str">
        <f t="shared" si="101"/>
        <v/>
      </c>
      <c r="AS786" s="7" t="str">
        <f>UPPER(IF($AI786="","",IF(COUNTIF($AS$34:$AS785,$AI786)&lt;1,$AI786,"")))</f>
        <v/>
      </c>
      <c r="AT786" s="144" t="str">
        <f t="shared" si="102"/>
        <v/>
      </c>
      <c r="AU786" s="142" t="str">
        <f t="shared" si="104"/>
        <v/>
      </c>
      <c r="AV786" s="274"/>
      <c r="AW786" s="251"/>
      <c r="AX786" s="252"/>
      <c r="AY786" s="253" t="str">
        <f t="shared" si="97"/>
        <v/>
      </c>
      <c r="AZ786" s="253"/>
    </row>
    <row r="787" spans="1:52" s="140" customFormat="1" ht="14">
      <c r="A787" s="144" t="str">
        <f t="shared" si="98"/>
        <v/>
      </c>
      <c r="B787" s="249" t="str">
        <f t="shared" si="99"/>
        <v/>
      </c>
      <c r="C787" s="9"/>
      <c r="D787" s="144">
        <v>753</v>
      </c>
      <c r="E787" s="144" t="str">
        <f t="shared" si="100"/>
        <v/>
      </c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32"/>
      <c r="AJ787" s="17"/>
      <c r="AK787" s="32"/>
      <c r="AL787" s="5"/>
      <c r="AM787" s="5"/>
      <c r="AN787" s="5"/>
      <c r="AO787" s="5"/>
      <c r="AP787" s="5"/>
      <c r="AQ787" s="296" t="str">
        <f t="shared" si="103"/>
        <v/>
      </c>
      <c r="AR787" s="142" t="str">
        <f t="shared" si="101"/>
        <v/>
      </c>
      <c r="AS787" s="7" t="str">
        <f>UPPER(IF($AI787="","",IF(COUNTIF($AS$34:$AS786,$AI787)&lt;1,$AI787,"")))</f>
        <v/>
      </c>
      <c r="AT787" s="144" t="str">
        <f t="shared" si="102"/>
        <v/>
      </c>
      <c r="AU787" s="142" t="str">
        <f t="shared" si="104"/>
        <v/>
      </c>
      <c r="AV787" s="274"/>
      <c r="AW787" s="251"/>
      <c r="AX787" s="252"/>
      <c r="AY787" s="253" t="str">
        <f t="shared" si="97"/>
        <v/>
      </c>
      <c r="AZ787" s="253"/>
    </row>
    <row r="788" spans="1:52" s="140" customFormat="1" ht="14">
      <c r="A788" s="144" t="str">
        <f t="shared" si="98"/>
        <v/>
      </c>
      <c r="B788" s="249" t="str">
        <f t="shared" si="99"/>
        <v/>
      </c>
      <c r="C788" s="9"/>
      <c r="D788" s="144">
        <v>754</v>
      </c>
      <c r="E788" s="144" t="str">
        <f t="shared" si="100"/>
        <v/>
      </c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32"/>
      <c r="AJ788" s="17"/>
      <c r="AK788" s="32"/>
      <c r="AL788" s="5"/>
      <c r="AM788" s="5"/>
      <c r="AN788" s="5"/>
      <c r="AO788" s="5"/>
      <c r="AP788" s="5"/>
      <c r="AQ788" s="296" t="str">
        <f t="shared" si="103"/>
        <v/>
      </c>
      <c r="AR788" s="142" t="str">
        <f t="shared" si="101"/>
        <v/>
      </c>
      <c r="AS788" s="7" t="str">
        <f>UPPER(IF($AI788="","",IF(COUNTIF($AS$34:$AS787,$AI788)&lt;1,$AI788,"")))</f>
        <v/>
      </c>
      <c r="AT788" s="144" t="str">
        <f t="shared" si="102"/>
        <v/>
      </c>
      <c r="AU788" s="142" t="str">
        <f t="shared" si="104"/>
        <v/>
      </c>
      <c r="AV788" s="274"/>
      <c r="AW788" s="251"/>
      <c r="AX788" s="252"/>
      <c r="AY788" s="253" t="str">
        <f t="shared" si="97"/>
        <v/>
      </c>
      <c r="AZ788" s="253"/>
    </row>
    <row r="789" spans="1:52" s="140" customFormat="1" ht="14">
      <c r="A789" s="144" t="str">
        <f t="shared" si="98"/>
        <v/>
      </c>
      <c r="B789" s="249" t="str">
        <f t="shared" si="99"/>
        <v/>
      </c>
      <c r="C789" s="9"/>
      <c r="D789" s="144">
        <v>755</v>
      </c>
      <c r="E789" s="144" t="str">
        <f t="shared" si="100"/>
        <v/>
      </c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32"/>
      <c r="AJ789" s="17"/>
      <c r="AK789" s="32"/>
      <c r="AL789" s="5"/>
      <c r="AM789" s="5"/>
      <c r="AN789" s="5"/>
      <c r="AO789" s="5"/>
      <c r="AP789" s="5"/>
      <c r="AQ789" s="296" t="str">
        <f t="shared" si="103"/>
        <v/>
      </c>
      <c r="AR789" s="142" t="str">
        <f t="shared" si="101"/>
        <v/>
      </c>
      <c r="AS789" s="7" t="str">
        <f>UPPER(IF($AI789="","",IF(COUNTIF($AS$34:$AS788,$AI789)&lt;1,$AI789,"")))</f>
        <v/>
      </c>
      <c r="AT789" s="144" t="str">
        <f t="shared" si="102"/>
        <v/>
      </c>
      <c r="AU789" s="142" t="str">
        <f t="shared" si="104"/>
        <v/>
      </c>
      <c r="AV789" s="274"/>
      <c r="AW789" s="251"/>
      <c r="AX789" s="252"/>
      <c r="AY789" s="253" t="str">
        <f t="shared" si="97"/>
        <v/>
      </c>
      <c r="AZ789" s="253"/>
    </row>
    <row r="790" spans="1:52" s="140" customFormat="1" ht="14">
      <c r="A790" s="144" t="str">
        <f t="shared" si="98"/>
        <v/>
      </c>
      <c r="B790" s="249" t="str">
        <f t="shared" si="99"/>
        <v/>
      </c>
      <c r="C790" s="9"/>
      <c r="D790" s="144">
        <v>756</v>
      </c>
      <c r="E790" s="144" t="str">
        <f t="shared" si="100"/>
        <v/>
      </c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32"/>
      <c r="AJ790" s="17"/>
      <c r="AK790" s="32"/>
      <c r="AL790" s="5"/>
      <c r="AM790" s="5"/>
      <c r="AN790" s="5"/>
      <c r="AO790" s="5"/>
      <c r="AP790" s="5"/>
      <c r="AQ790" s="296" t="str">
        <f t="shared" si="103"/>
        <v/>
      </c>
      <c r="AR790" s="142" t="str">
        <f t="shared" si="101"/>
        <v/>
      </c>
      <c r="AS790" s="7" t="str">
        <f>UPPER(IF($AI790="","",IF(COUNTIF($AS$34:$AS789,$AI790)&lt;1,$AI790,"")))</f>
        <v/>
      </c>
      <c r="AT790" s="144" t="str">
        <f t="shared" si="102"/>
        <v/>
      </c>
      <c r="AU790" s="142" t="str">
        <f t="shared" si="104"/>
        <v/>
      </c>
      <c r="AV790" s="274"/>
      <c r="AW790" s="251"/>
      <c r="AX790" s="252"/>
      <c r="AY790" s="253" t="str">
        <f t="shared" si="97"/>
        <v/>
      </c>
      <c r="AZ790" s="253"/>
    </row>
    <row r="791" spans="1:52" s="140" customFormat="1" ht="14">
      <c r="A791" s="144" t="str">
        <f t="shared" si="98"/>
        <v/>
      </c>
      <c r="B791" s="249" t="str">
        <f t="shared" si="99"/>
        <v/>
      </c>
      <c r="C791" s="9"/>
      <c r="D791" s="144">
        <v>757</v>
      </c>
      <c r="E791" s="144" t="str">
        <f t="shared" si="100"/>
        <v/>
      </c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32"/>
      <c r="AJ791" s="17"/>
      <c r="AK791" s="32"/>
      <c r="AL791" s="5"/>
      <c r="AM791" s="5"/>
      <c r="AN791" s="5"/>
      <c r="AO791" s="5"/>
      <c r="AP791" s="5"/>
      <c r="AQ791" s="296" t="str">
        <f t="shared" si="103"/>
        <v/>
      </c>
      <c r="AR791" s="142" t="str">
        <f t="shared" si="101"/>
        <v/>
      </c>
      <c r="AS791" s="7" t="str">
        <f>UPPER(IF($AI791="","",IF(COUNTIF($AS$34:$AS790,$AI791)&lt;1,$AI791,"")))</f>
        <v/>
      </c>
      <c r="AT791" s="144" t="str">
        <f t="shared" si="102"/>
        <v/>
      </c>
      <c r="AU791" s="142" t="str">
        <f t="shared" si="104"/>
        <v/>
      </c>
      <c r="AV791" s="274"/>
      <c r="AW791" s="251"/>
      <c r="AX791" s="252"/>
      <c r="AY791" s="253" t="str">
        <f t="shared" si="97"/>
        <v/>
      </c>
      <c r="AZ791" s="253"/>
    </row>
    <row r="792" spans="1:52" s="140" customFormat="1" ht="14">
      <c r="A792" s="144" t="str">
        <f t="shared" si="98"/>
        <v/>
      </c>
      <c r="B792" s="249" t="str">
        <f t="shared" si="99"/>
        <v/>
      </c>
      <c r="C792" s="9"/>
      <c r="D792" s="144">
        <v>758</v>
      </c>
      <c r="E792" s="144" t="str">
        <f t="shared" si="100"/>
        <v/>
      </c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32"/>
      <c r="AJ792" s="17"/>
      <c r="AK792" s="32"/>
      <c r="AL792" s="5"/>
      <c r="AM792" s="5"/>
      <c r="AN792" s="5"/>
      <c r="AO792" s="5"/>
      <c r="AP792" s="5"/>
      <c r="AQ792" s="296" t="str">
        <f t="shared" si="103"/>
        <v/>
      </c>
      <c r="AR792" s="142" t="str">
        <f t="shared" si="101"/>
        <v/>
      </c>
      <c r="AS792" s="7" t="str">
        <f>UPPER(IF($AI792="","",IF(COUNTIF($AS$34:$AS791,$AI792)&lt;1,$AI792,"")))</f>
        <v/>
      </c>
      <c r="AT792" s="144" t="str">
        <f t="shared" si="102"/>
        <v/>
      </c>
      <c r="AU792" s="142" t="str">
        <f t="shared" si="104"/>
        <v/>
      </c>
      <c r="AV792" s="274"/>
      <c r="AW792" s="251"/>
      <c r="AX792" s="252"/>
      <c r="AY792" s="253" t="str">
        <f t="shared" si="97"/>
        <v/>
      </c>
      <c r="AZ792" s="253"/>
    </row>
    <row r="793" spans="1:52" s="140" customFormat="1" ht="14">
      <c r="A793" s="144" t="str">
        <f t="shared" si="98"/>
        <v/>
      </c>
      <c r="B793" s="249" t="str">
        <f t="shared" si="99"/>
        <v/>
      </c>
      <c r="C793" s="9"/>
      <c r="D793" s="144">
        <v>759</v>
      </c>
      <c r="E793" s="144" t="str">
        <f t="shared" si="100"/>
        <v/>
      </c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32"/>
      <c r="AJ793" s="17"/>
      <c r="AK793" s="32"/>
      <c r="AL793" s="5"/>
      <c r="AM793" s="5"/>
      <c r="AN793" s="5"/>
      <c r="AO793" s="5"/>
      <c r="AP793" s="5"/>
      <c r="AQ793" s="296" t="str">
        <f t="shared" si="103"/>
        <v/>
      </c>
      <c r="AR793" s="142" t="str">
        <f t="shared" si="101"/>
        <v/>
      </c>
      <c r="AS793" s="7" t="str">
        <f>UPPER(IF($AI793="","",IF(COUNTIF($AS$34:$AS792,$AI793)&lt;1,$AI793,"")))</f>
        <v/>
      </c>
      <c r="AT793" s="144" t="str">
        <f t="shared" si="102"/>
        <v/>
      </c>
      <c r="AU793" s="142" t="str">
        <f t="shared" si="104"/>
        <v/>
      </c>
      <c r="AV793" s="274"/>
      <c r="AW793" s="251"/>
      <c r="AX793" s="252"/>
      <c r="AY793" s="253" t="str">
        <f t="shared" si="97"/>
        <v/>
      </c>
      <c r="AZ793" s="253"/>
    </row>
    <row r="794" spans="1:52" s="140" customFormat="1" ht="14">
      <c r="A794" s="144" t="str">
        <f t="shared" si="98"/>
        <v/>
      </c>
      <c r="B794" s="249" t="str">
        <f t="shared" si="99"/>
        <v/>
      </c>
      <c r="C794" s="9"/>
      <c r="D794" s="144">
        <v>760</v>
      </c>
      <c r="E794" s="144" t="str">
        <f t="shared" si="100"/>
        <v/>
      </c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32"/>
      <c r="AJ794" s="17"/>
      <c r="AK794" s="32"/>
      <c r="AL794" s="5"/>
      <c r="AM794" s="5"/>
      <c r="AN794" s="5"/>
      <c r="AO794" s="5"/>
      <c r="AP794" s="5"/>
      <c r="AQ794" s="296" t="str">
        <f t="shared" si="103"/>
        <v/>
      </c>
      <c r="AR794" s="142" t="str">
        <f t="shared" si="101"/>
        <v/>
      </c>
      <c r="AS794" s="7" t="str">
        <f>UPPER(IF($AI794="","",IF(COUNTIF($AS$34:$AS793,$AI794)&lt;1,$AI794,"")))</f>
        <v/>
      </c>
      <c r="AT794" s="144" t="str">
        <f t="shared" si="102"/>
        <v/>
      </c>
      <c r="AU794" s="142" t="str">
        <f t="shared" si="104"/>
        <v/>
      </c>
      <c r="AV794" s="274"/>
      <c r="AW794" s="251"/>
      <c r="AX794" s="252"/>
      <c r="AY794" s="253" t="str">
        <f t="shared" si="97"/>
        <v/>
      </c>
      <c r="AZ794" s="253"/>
    </row>
    <row r="795" spans="1:52" s="140" customFormat="1" ht="14">
      <c r="A795" s="144" t="str">
        <f t="shared" si="98"/>
        <v/>
      </c>
      <c r="B795" s="249" t="str">
        <f t="shared" si="99"/>
        <v/>
      </c>
      <c r="C795" s="9"/>
      <c r="D795" s="144">
        <v>761</v>
      </c>
      <c r="E795" s="144" t="str">
        <f t="shared" si="100"/>
        <v/>
      </c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32"/>
      <c r="AJ795" s="17"/>
      <c r="AK795" s="32"/>
      <c r="AL795" s="5"/>
      <c r="AM795" s="5"/>
      <c r="AN795" s="5"/>
      <c r="AO795" s="5"/>
      <c r="AP795" s="5"/>
      <c r="AQ795" s="296" t="str">
        <f t="shared" si="103"/>
        <v/>
      </c>
      <c r="AR795" s="142" t="str">
        <f t="shared" si="101"/>
        <v/>
      </c>
      <c r="AS795" s="7" t="str">
        <f>UPPER(IF($AI795="","",IF(COUNTIF($AS$34:$AS794,$AI795)&lt;1,$AI795,"")))</f>
        <v/>
      </c>
      <c r="AT795" s="144" t="str">
        <f t="shared" si="102"/>
        <v/>
      </c>
      <c r="AU795" s="142" t="str">
        <f t="shared" si="104"/>
        <v/>
      </c>
      <c r="AV795" s="274"/>
      <c r="AW795" s="251"/>
      <c r="AX795" s="252"/>
      <c r="AY795" s="253" t="str">
        <f t="shared" si="97"/>
        <v/>
      </c>
      <c r="AZ795" s="253"/>
    </row>
    <row r="796" spans="1:52" s="140" customFormat="1" ht="14">
      <c r="A796" s="144" t="str">
        <f t="shared" si="98"/>
        <v/>
      </c>
      <c r="B796" s="249" t="str">
        <f t="shared" si="99"/>
        <v/>
      </c>
      <c r="C796" s="9"/>
      <c r="D796" s="144">
        <v>762</v>
      </c>
      <c r="E796" s="144" t="str">
        <f t="shared" si="100"/>
        <v/>
      </c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32"/>
      <c r="AJ796" s="17"/>
      <c r="AK796" s="32"/>
      <c r="AL796" s="5"/>
      <c r="AM796" s="5"/>
      <c r="AN796" s="5"/>
      <c r="AO796" s="5"/>
      <c r="AP796" s="5"/>
      <c r="AQ796" s="296" t="str">
        <f t="shared" si="103"/>
        <v/>
      </c>
      <c r="AR796" s="142" t="str">
        <f t="shared" si="101"/>
        <v/>
      </c>
      <c r="AS796" s="7" t="str">
        <f>UPPER(IF($AI796="","",IF(COUNTIF($AS$34:$AS795,$AI796)&lt;1,$AI796,"")))</f>
        <v/>
      </c>
      <c r="AT796" s="144" t="str">
        <f t="shared" si="102"/>
        <v/>
      </c>
      <c r="AU796" s="142" t="str">
        <f t="shared" si="104"/>
        <v/>
      </c>
      <c r="AV796" s="274"/>
      <c r="AW796" s="251"/>
      <c r="AX796" s="252"/>
      <c r="AY796" s="253" t="str">
        <f t="shared" si="97"/>
        <v/>
      </c>
      <c r="AZ796" s="253"/>
    </row>
    <row r="797" spans="1:52" s="140" customFormat="1" ht="14">
      <c r="A797" s="144" t="str">
        <f t="shared" si="98"/>
        <v/>
      </c>
      <c r="B797" s="249" t="str">
        <f t="shared" si="99"/>
        <v/>
      </c>
      <c r="C797" s="9"/>
      <c r="D797" s="144">
        <v>763</v>
      </c>
      <c r="E797" s="144" t="str">
        <f t="shared" si="100"/>
        <v/>
      </c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32"/>
      <c r="AJ797" s="17"/>
      <c r="AK797" s="32"/>
      <c r="AL797" s="5"/>
      <c r="AM797" s="5"/>
      <c r="AN797" s="5"/>
      <c r="AO797" s="5"/>
      <c r="AP797" s="5"/>
      <c r="AQ797" s="296" t="str">
        <f t="shared" si="103"/>
        <v/>
      </c>
      <c r="AR797" s="142" t="str">
        <f t="shared" si="101"/>
        <v/>
      </c>
      <c r="AS797" s="7" t="str">
        <f>UPPER(IF($AI797="","",IF(COUNTIF($AS$34:$AS796,$AI797)&lt;1,$AI797,"")))</f>
        <v/>
      </c>
      <c r="AT797" s="144" t="str">
        <f t="shared" si="102"/>
        <v/>
      </c>
      <c r="AU797" s="142" t="str">
        <f t="shared" si="104"/>
        <v/>
      </c>
      <c r="AV797" s="274"/>
      <c r="AW797" s="251"/>
      <c r="AX797" s="252"/>
      <c r="AY797" s="253" t="str">
        <f t="shared" ref="AY797:AY860" si="105">IF(AU797="","",IF(ISTEXT(AU797),"未填寫全部正確資料",IF(AX797-AU797=0,"",AX797-AU797)))</f>
        <v/>
      </c>
      <c r="AZ797" s="253"/>
    </row>
    <row r="798" spans="1:52" s="140" customFormat="1" ht="14">
      <c r="A798" s="144" t="str">
        <f t="shared" si="98"/>
        <v/>
      </c>
      <c r="B798" s="249" t="str">
        <f t="shared" si="99"/>
        <v/>
      </c>
      <c r="C798" s="9"/>
      <c r="D798" s="144">
        <v>764</v>
      </c>
      <c r="E798" s="144" t="str">
        <f t="shared" si="100"/>
        <v/>
      </c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32"/>
      <c r="AJ798" s="17"/>
      <c r="AK798" s="32"/>
      <c r="AL798" s="5"/>
      <c r="AM798" s="5"/>
      <c r="AN798" s="5"/>
      <c r="AO798" s="5"/>
      <c r="AP798" s="5"/>
      <c r="AQ798" s="296" t="str">
        <f t="shared" si="103"/>
        <v/>
      </c>
      <c r="AR798" s="142" t="str">
        <f t="shared" si="101"/>
        <v/>
      </c>
      <c r="AS798" s="7" t="str">
        <f>UPPER(IF($AI798="","",IF(COUNTIF($AS$34:$AS797,$AI798)&lt;1,$AI798,"")))</f>
        <v/>
      </c>
      <c r="AT798" s="144" t="str">
        <f t="shared" si="102"/>
        <v/>
      </c>
      <c r="AU798" s="142" t="str">
        <f t="shared" si="104"/>
        <v/>
      </c>
      <c r="AV798" s="274"/>
      <c r="AW798" s="251"/>
      <c r="AX798" s="252"/>
      <c r="AY798" s="253" t="str">
        <f t="shared" si="105"/>
        <v/>
      </c>
      <c r="AZ798" s="253"/>
    </row>
    <row r="799" spans="1:52" s="140" customFormat="1" ht="14">
      <c r="A799" s="144" t="str">
        <f t="shared" si="98"/>
        <v/>
      </c>
      <c r="B799" s="249" t="str">
        <f t="shared" si="99"/>
        <v/>
      </c>
      <c r="C799" s="9"/>
      <c r="D799" s="144">
        <v>765</v>
      </c>
      <c r="E799" s="144" t="str">
        <f t="shared" si="100"/>
        <v/>
      </c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32"/>
      <c r="AJ799" s="17"/>
      <c r="AK799" s="32"/>
      <c r="AL799" s="5"/>
      <c r="AM799" s="5"/>
      <c r="AN799" s="5"/>
      <c r="AO799" s="5"/>
      <c r="AP799" s="5"/>
      <c r="AQ799" s="296" t="str">
        <f t="shared" si="103"/>
        <v/>
      </c>
      <c r="AR799" s="142" t="str">
        <f t="shared" si="101"/>
        <v/>
      </c>
      <c r="AS799" s="7" t="str">
        <f>UPPER(IF($AI799="","",IF(COUNTIF($AS$34:$AS798,$AI799)&lt;1,$AI799,"")))</f>
        <v/>
      </c>
      <c r="AT799" s="144" t="str">
        <f t="shared" si="102"/>
        <v/>
      </c>
      <c r="AU799" s="142" t="str">
        <f t="shared" si="104"/>
        <v/>
      </c>
      <c r="AV799" s="274"/>
      <c r="AW799" s="251"/>
      <c r="AX799" s="252"/>
      <c r="AY799" s="253" t="str">
        <f t="shared" si="105"/>
        <v/>
      </c>
      <c r="AZ799" s="253"/>
    </row>
    <row r="800" spans="1:52" s="140" customFormat="1" ht="14">
      <c r="A800" s="144" t="str">
        <f t="shared" si="98"/>
        <v/>
      </c>
      <c r="B800" s="249" t="str">
        <f t="shared" si="99"/>
        <v/>
      </c>
      <c r="C800" s="9"/>
      <c r="D800" s="144">
        <v>766</v>
      </c>
      <c r="E800" s="144" t="str">
        <f t="shared" si="100"/>
        <v/>
      </c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32"/>
      <c r="AJ800" s="17"/>
      <c r="AK800" s="32"/>
      <c r="AL800" s="5"/>
      <c r="AM800" s="5"/>
      <c r="AN800" s="5"/>
      <c r="AO800" s="5"/>
      <c r="AP800" s="5"/>
      <c r="AQ800" s="296" t="str">
        <f t="shared" si="103"/>
        <v/>
      </c>
      <c r="AR800" s="142" t="str">
        <f t="shared" si="101"/>
        <v/>
      </c>
      <c r="AS800" s="7" t="str">
        <f>UPPER(IF($AI800="","",IF(COUNTIF($AS$34:$AS799,$AI800)&lt;1,$AI800,"")))</f>
        <v/>
      </c>
      <c r="AT800" s="144" t="str">
        <f t="shared" si="102"/>
        <v/>
      </c>
      <c r="AU800" s="142" t="str">
        <f t="shared" si="104"/>
        <v/>
      </c>
      <c r="AV800" s="274"/>
      <c r="AW800" s="251"/>
      <c r="AX800" s="252"/>
      <c r="AY800" s="253" t="str">
        <f t="shared" si="105"/>
        <v/>
      </c>
      <c r="AZ800" s="253"/>
    </row>
    <row r="801" spans="1:52" s="140" customFormat="1" ht="14">
      <c r="A801" s="144" t="str">
        <f t="shared" si="98"/>
        <v/>
      </c>
      <c r="B801" s="249" t="str">
        <f t="shared" si="99"/>
        <v/>
      </c>
      <c r="C801" s="9"/>
      <c r="D801" s="144">
        <v>767</v>
      </c>
      <c r="E801" s="144" t="str">
        <f t="shared" si="100"/>
        <v/>
      </c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32"/>
      <c r="AJ801" s="17"/>
      <c r="AK801" s="32"/>
      <c r="AL801" s="5"/>
      <c r="AM801" s="5"/>
      <c r="AN801" s="5"/>
      <c r="AO801" s="5"/>
      <c r="AP801" s="5"/>
      <c r="AQ801" s="296" t="str">
        <f t="shared" si="103"/>
        <v/>
      </c>
      <c r="AR801" s="142" t="str">
        <f t="shared" si="101"/>
        <v/>
      </c>
      <c r="AS801" s="7" t="str">
        <f>UPPER(IF($AI801="","",IF(COUNTIF($AS$34:$AS800,$AI801)&lt;1,$AI801,"")))</f>
        <v/>
      </c>
      <c r="AT801" s="144" t="str">
        <f t="shared" si="102"/>
        <v/>
      </c>
      <c r="AU801" s="142" t="str">
        <f t="shared" si="104"/>
        <v/>
      </c>
      <c r="AV801" s="274"/>
      <c r="AW801" s="251"/>
      <c r="AX801" s="252"/>
      <c r="AY801" s="253" t="str">
        <f t="shared" si="105"/>
        <v/>
      </c>
      <c r="AZ801" s="253"/>
    </row>
    <row r="802" spans="1:52" s="140" customFormat="1" ht="14">
      <c r="A802" s="144" t="str">
        <f t="shared" si="98"/>
        <v/>
      </c>
      <c r="B802" s="249" t="str">
        <f t="shared" si="99"/>
        <v/>
      </c>
      <c r="C802" s="9"/>
      <c r="D802" s="144">
        <v>768</v>
      </c>
      <c r="E802" s="144" t="str">
        <f t="shared" si="100"/>
        <v/>
      </c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32"/>
      <c r="AJ802" s="17"/>
      <c r="AK802" s="32"/>
      <c r="AL802" s="5"/>
      <c r="AM802" s="5"/>
      <c r="AN802" s="5"/>
      <c r="AO802" s="5"/>
      <c r="AP802" s="5"/>
      <c r="AQ802" s="296" t="str">
        <f t="shared" si="103"/>
        <v/>
      </c>
      <c r="AR802" s="142" t="str">
        <f t="shared" si="101"/>
        <v/>
      </c>
      <c r="AS802" s="7" t="str">
        <f>UPPER(IF($AI802="","",IF(COUNTIF($AS$34:$AS801,$AI802)&lt;1,$AI802,"")))</f>
        <v/>
      </c>
      <c r="AT802" s="144" t="str">
        <f t="shared" si="102"/>
        <v/>
      </c>
      <c r="AU802" s="142" t="str">
        <f t="shared" si="104"/>
        <v/>
      </c>
      <c r="AV802" s="274"/>
      <c r="AW802" s="251"/>
      <c r="AX802" s="252"/>
      <c r="AY802" s="253" t="str">
        <f t="shared" si="105"/>
        <v/>
      </c>
      <c r="AZ802" s="253"/>
    </row>
    <row r="803" spans="1:52" s="140" customFormat="1" ht="14">
      <c r="A803" s="144" t="str">
        <f t="shared" ref="A803:A866" si="106">UPPER(IF($I803="","",IF($I803&lt;$D$4,$H803&amp;"O",IF($H803="M",VLOOKUP($I803,$D$4:$F$11,2,0),IF($H803="F",VLOOKUP($I803,$D$4:$F$11,3,0))))))</f>
        <v/>
      </c>
      <c r="B803" s="249" t="str">
        <f t="shared" ref="B803:B866" si="107">IF(G803="","",IF(C803="","X",E803&amp;TEXT(C803,"000")))</f>
        <v/>
      </c>
      <c r="C803" s="9"/>
      <c r="D803" s="144">
        <v>769</v>
      </c>
      <c r="E803" s="144" t="str">
        <f t="shared" ref="E803:E866" si="108">IF(COUNTA($S803:$X803)&gt;0,$H803&amp;"O",IF(COUNTA($AA803:$AC803)&gt;0,$H803&amp;"O",IF($L803="OPEN",$H803&amp;"O",$A803)))</f>
        <v/>
      </c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32"/>
      <c r="AJ803" s="17"/>
      <c r="AK803" s="32"/>
      <c r="AL803" s="5"/>
      <c r="AM803" s="5"/>
      <c r="AN803" s="5"/>
      <c r="AO803" s="5"/>
      <c r="AP803" s="5"/>
      <c r="AQ803" s="296" t="str">
        <f t="shared" si="103"/>
        <v/>
      </c>
      <c r="AR803" s="142" t="str">
        <f t="shared" ref="AR803:AR866" si="109">IF(COUNTA(AG803:AH803)&gt;1,"只可選1項接力",IF(AS803="","",$AR$31))</f>
        <v/>
      </c>
      <c r="AS803" s="7" t="str">
        <f>UPPER(IF($AI803="","",IF(COUNTIF($AS$34:$AS802,$AI803)&lt;1,$AI803,"")))</f>
        <v/>
      </c>
      <c r="AT803" s="144" t="str">
        <f t="shared" ref="AT803:AT866" si="110">IF($AI803="","",IF(COUNTIF($AI$35:$AI$1035,$AI803)&lt;4,"每隊最少4人",IF(COUNTIF($AI$35:$AI$1035,$AI803)&gt;6,"每隊最多6人",COUNTIF($AI$35:$AI$1035,$AI803))))</f>
        <v/>
      </c>
      <c r="AU803" s="142" t="str">
        <f t="shared" si="104"/>
        <v/>
      </c>
      <c r="AV803" s="274"/>
      <c r="AW803" s="251"/>
      <c r="AX803" s="252"/>
      <c r="AY803" s="253" t="str">
        <f t="shared" si="105"/>
        <v/>
      </c>
      <c r="AZ803" s="253"/>
    </row>
    <row r="804" spans="1:52" s="140" customFormat="1" ht="14">
      <c r="A804" s="144" t="str">
        <f t="shared" si="106"/>
        <v/>
      </c>
      <c r="B804" s="249" t="str">
        <f t="shared" si="107"/>
        <v/>
      </c>
      <c r="C804" s="9"/>
      <c r="D804" s="144">
        <v>770</v>
      </c>
      <c r="E804" s="144" t="str">
        <f t="shared" si="108"/>
        <v/>
      </c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32"/>
      <c r="AJ804" s="17"/>
      <c r="AK804" s="32"/>
      <c r="AL804" s="5"/>
      <c r="AM804" s="5"/>
      <c r="AN804" s="5"/>
      <c r="AO804" s="5"/>
      <c r="AP804" s="5"/>
      <c r="AQ804" s="296" t="str">
        <f t="shared" ref="AQ804:AQ867" si="111">IF($I804="","",IF(COUNTA(M804:AF804)&gt;4,"超過項目上限",IF(COUNTA(M804:AF804)=0,"請選個人項目",IF(AL804="Y",0,IF(COUNTA(AK804)=1,COUNTA(M804:AF804)*($AQ$31+$AQ$32)+$AQ$30,IF(COUNTA(AK804)=0,COUNTA(M804:AF804)*($AQ$31+$AQ$30)," 輸入錯誤"))))))</f>
        <v/>
      </c>
      <c r="AR804" s="142" t="str">
        <f t="shared" si="109"/>
        <v/>
      </c>
      <c r="AS804" s="7" t="str">
        <f>UPPER(IF($AI804="","",IF(COUNTIF($AS$34:$AS803,$AI804)&lt;1,$AI804,"")))</f>
        <v/>
      </c>
      <c r="AT804" s="144" t="str">
        <f t="shared" si="110"/>
        <v/>
      </c>
      <c r="AU804" s="142" t="str">
        <f t="shared" si="104"/>
        <v/>
      </c>
      <c r="AV804" s="274"/>
      <c r="AW804" s="251"/>
      <c r="AX804" s="252"/>
      <c r="AY804" s="253" t="str">
        <f t="shared" si="105"/>
        <v/>
      </c>
      <c r="AZ804" s="253"/>
    </row>
    <row r="805" spans="1:52" s="140" customFormat="1" ht="14">
      <c r="A805" s="144" t="str">
        <f t="shared" si="106"/>
        <v/>
      </c>
      <c r="B805" s="249" t="str">
        <f t="shared" si="107"/>
        <v/>
      </c>
      <c r="C805" s="9"/>
      <c r="D805" s="144">
        <v>771</v>
      </c>
      <c r="E805" s="144" t="str">
        <f t="shared" si="108"/>
        <v/>
      </c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32"/>
      <c r="AJ805" s="17"/>
      <c r="AK805" s="32"/>
      <c r="AL805" s="5"/>
      <c r="AM805" s="5"/>
      <c r="AN805" s="5"/>
      <c r="AO805" s="5"/>
      <c r="AP805" s="5"/>
      <c r="AQ805" s="296" t="str">
        <f t="shared" si="111"/>
        <v/>
      </c>
      <c r="AR805" s="142" t="str">
        <f t="shared" si="109"/>
        <v/>
      </c>
      <c r="AS805" s="7" t="str">
        <f>UPPER(IF($AI805="","",IF(COUNTIF($AS$34:$AS804,$AI805)&lt;1,$AI805,"")))</f>
        <v/>
      </c>
      <c r="AT805" s="144" t="str">
        <f t="shared" si="110"/>
        <v/>
      </c>
      <c r="AU805" s="142" t="str">
        <f t="shared" ref="AU805:AU868" si="112">IF($E805="","",IF(ISTEXT(AQ805),"輸入有錯誤",IF($AJ805="",SUM($AQ805:$AR805)+$AW805,SUM($AQ805:$AR805)+$AW805+$AJ$34)))</f>
        <v/>
      </c>
      <c r="AV805" s="274"/>
      <c r="AW805" s="251"/>
      <c r="AX805" s="252"/>
      <c r="AY805" s="253" t="str">
        <f t="shared" si="105"/>
        <v/>
      </c>
      <c r="AZ805" s="253"/>
    </row>
    <row r="806" spans="1:52" s="140" customFormat="1" ht="14">
      <c r="A806" s="144" t="str">
        <f t="shared" si="106"/>
        <v/>
      </c>
      <c r="B806" s="249" t="str">
        <f t="shared" si="107"/>
        <v/>
      </c>
      <c r="C806" s="9"/>
      <c r="D806" s="144">
        <v>772</v>
      </c>
      <c r="E806" s="144" t="str">
        <f t="shared" si="108"/>
        <v/>
      </c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32"/>
      <c r="AJ806" s="17"/>
      <c r="AK806" s="32"/>
      <c r="AL806" s="5"/>
      <c r="AM806" s="5"/>
      <c r="AN806" s="5"/>
      <c r="AO806" s="5"/>
      <c r="AP806" s="5"/>
      <c r="AQ806" s="296" t="str">
        <f t="shared" si="111"/>
        <v/>
      </c>
      <c r="AR806" s="142" t="str">
        <f t="shared" si="109"/>
        <v/>
      </c>
      <c r="AS806" s="7" t="str">
        <f>UPPER(IF($AI806="","",IF(COUNTIF($AS$34:$AS805,$AI806)&lt;1,$AI806,"")))</f>
        <v/>
      </c>
      <c r="AT806" s="144" t="str">
        <f t="shared" si="110"/>
        <v/>
      </c>
      <c r="AU806" s="142" t="str">
        <f t="shared" si="112"/>
        <v/>
      </c>
      <c r="AV806" s="274"/>
      <c r="AW806" s="251"/>
      <c r="AX806" s="252"/>
      <c r="AY806" s="253" t="str">
        <f t="shared" si="105"/>
        <v/>
      </c>
      <c r="AZ806" s="253"/>
    </row>
    <row r="807" spans="1:52" s="140" customFormat="1" ht="14">
      <c r="A807" s="144" t="str">
        <f t="shared" si="106"/>
        <v/>
      </c>
      <c r="B807" s="249" t="str">
        <f t="shared" si="107"/>
        <v/>
      </c>
      <c r="C807" s="9"/>
      <c r="D807" s="144">
        <v>773</v>
      </c>
      <c r="E807" s="144" t="str">
        <f t="shared" si="108"/>
        <v/>
      </c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32"/>
      <c r="AJ807" s="17"/>
      <c r="AK807" s="32"/>
      <c r="AL807" s="5"/>
      <c r="AM807" s="5"/>
      <c r="AN807" s="5"/>
      <c r="AO807" s="5"/>
      <c r="AP807" s="5"/>
      <c r="AQ807" s="296" t="str">
        <f t="shared" si="111"/>
        <v/>
      </c>
      <c r="AR807" s="142" t="str">
        <f t="shared" si="109"/>
        <v/>
      </c>
      <c r="AS807" s="7" t="str">
        <f>UPPER(IF($AI807="","",IF(COUNTIF($AS$34:$AS806,$AI807)&lt;1,$AI807,"")))</f>
        <v/>
      </c>
      <c r="AT807" s="144" t="str">
        <f t="shared" si="110"/>
        <v/>
      </c>
      <c r="AU807" s="142" t="str">
        <f t="shared" si="112"/>
        <v/>
      </c>
      <c r="AV807" s="274"/>
      <c r="AW807" s="251"/>
      <c r="AX807" s="252"/>
      <c r="AY807" s="253" t="str">
        <f t="shared" si="105"/>
        <v/>
      </c>
      <c r="AZ807" s="253"/>
    </row>
    <row r="808" spans="1:52" s="140" customFormat="1" ht="14">
      <c r="A808" s="144" t="str">
        <f t="shared" si="106"/>
        <v/>
      </c>
      <c r="B808" s="249" t="str">
        <f t="shared" si="107"/>
        <v/>
      </c>
      <c r="C808" s="9"/>
      <c r="D808" s="144">
        <v>774</v>
      </c>
      <c r="E808" s="144" t="str">
        <f t="shared" si="108"/>
        <v/>
      </c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32"/>
      <c r="AJ808" s="17"/>
      <c r="AK808" s="32"/>
      <c r="AL808" s="5"/>
      <c r="AM808" s="5"/>
      <c r="AN808" s="5"/>
      <c r="AO808" s="5"/>
      <c r="AP808" s="5"/>
      <c r="AQ808" s="296" t="str">
        <f t="shared" si="111"/>
        <v/>
      </c>
      <c r="AR808" s="142" t="str">
        <f t="shared" si="109"/>
        <v/>
      </c>
      <c r="AS808" s="7" t="str">
        <f>UPPER(IF($AI808="","",IF(COUNTIF($AS$34:$AS807,$AI808)&lt;1,$AI808,"")))</f>
        <v/>
      </c>
      <c r="AT808" s="144" t="str">
        <f t="shared" si="110"/>
        <v/>
      </c>
      <c r="AU808" s="142" t="str">
        <f t="shared" si="112"/>
        <v/>
      </c>
      <c r="AV808" s="274"/>
      <c r="AW808" s="251"/>
      <c r="AX808" s="252"/>
      <c r="AY808" s="253" t="str">
        <f t="shared" si="105"/>
        <v/>
      </c>
      <c r="AZ808" s="253"/>
    </row>
    <row r="809" spans="1:52" s="140" customFormat="1" ht="14">
      <c r="A809" s="144" t="str">
        <f t="shared" si="106"/>
        <v/>
      </c>
      <c r="B809" s="249" t="str">
        <f t="shared" si="107"/>
        <v/>
      </c>
      <c r="C809" s="9"/>
      <c r="D809" s="144">
        <v>775</v>
      </c>
      <c r="E809" s="144" t="str">
        <f t="shared" si="108"/>
        <v/>
      </c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32"/>
      <c r="AJ809" s="17"/>
      <c r="AK809" s="32"/>
      <c r="AL809" s="5"/>
      <c r="AM809" s="5"/>
      <c r="AN809" s="5"/>
      <c r="AO809" s="5"/>
      <c r="AP809" s="5"/>
      <c r="AQ809" s="296" t="str">
        <f t="shared" si="111"/>
        <v/>
      </c>
      <c r="AR809" s="142" t="str">
        <f t="shared" si="109"/>
        <v/>
      </c>
      <c r="AS809" s="7" t="str">
        <f>UPPER(IF($AI809="","",IF(COUNTIF($AS$34:$AS808,$AI809)&lt;1,$AI809,"")))</f>
        <v/>
      </c>
      <c r="AT809" s="144" t="str">
        <f t="shared" si="110"/>
        <v/>
      </c>
      <c r="AU809" s="142" t="str">
        <f t="shared" si="112"/>
        <v/>
      </c>
      <c r="AV809" s="274"/>
      <c r="AW809" s="251"/>
      <c r="AX809" s="252"/>
      <c r="AY809" s="253" t="str">
        <f t="shared" si="105"/>
        <v/>
      </c>
      <c r="AZ809" s="253"/>
    </row>
    <row r="810" spans="1:52" s="140" customFormat="1" ht="14">
      <c r="A810" s="144" t="str">
        <f t="shared" si="106"/>
        <v/>
      </c>
      <c r="B810" s="249" t="str">
        <f t="shared" si="107"/>
        <v/>
      </c>
      <c r="C810" s="9"/>
      <c r="D810" s="144">
        <v>776</v>
      </c>
      <c r="E810" s="144" t="str">
        <f t="shared" si="108"/>
        <v/>
      </c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32"/>
      <c r="AJ810" s="17"/>
      <c r="AK810" s="32"/>
      <c r="AL810" s="5"/>
      <c r="AM810" s="5"/>
      <c r="AN810" s="5"/>
      <c r="AO810" s="5"/>
      <c r="AP810" s="5"/>
      <c r="AQ810" s="296" t="str">
        <f t="shared" si="111"/>
        <v/>
      </c>
      <c r="AR810" s="142" t="str">
        <f t="shared" si="109"/>
        <v/>
      </c>
      <c r="AS810" s="7" t="str">
        <f>UPPER(IF($AI810="","",IF(COUNTIF($AS$34:$AS809,$AI810)&lt;1,$AI810,"")))</f>
        <v/>
      </c>
      <c r="AT810" s="144" t="str">
        <f t="shared" si="110"/>
        <v/>
      </c>
      <c r="AU810" s="142" t="str">
        <f t="shared" si="112"/>
        <v/>
      </c>
      <c r="AV810" s="274"/>
      <c r="AW810" s="251"/>
      <c r="AX810" s="252"/>
      <c r="AY810" s="253" t="str">
        <f t="shared" si="105"/>
        <v/>
      </c>
      <c r="AZ810" s="253"/>
    </row>
    <row r="811" spans="1:52" s="140" customFormat="1" ht="14">
      <c r="A811" s="144" t="str">
        <f t="shared" si="106"/>
        <v/>
      </c>
      <c r="B811" s="249" t="str">
        <f t="shared" si="107"/>
        <v/>
      </c>
      <c r="C811" s="9"/>
      <c r="D811" s="144">
        <v>777</v>
      </c>
      <c r="E811" s="144" t="str">
        <f t="shared" si="108"/>
        <v/>
      </c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32"/>
      <c r="AJ811" s="17"/>
      <c r="AK811" s="32"/>
      <c r="AL811" s="5"/>
      <c r="AM811" s="5"/>
      <c r="AN811" s="5"/>
      <c r="AO811" s="5"/>
      <c r="AP811" s="5"/>
      <c r="AQ811" s="296" t="str">
        <f t="shared" si="111"/>
        <v/>
      </c>
      <c r="AR811" s="142" t="str">
        <f t="shared" si="109"/>
        <v/>
      </c>
      <c r="AS811" s="7" t="str">
        <f>UPPER(IF($AI811="","",IF(COUNTIF($AS$34:$AS810,$AI811)&lt;1,$AI811,"")))</f>
        <v/>
      </c>
      <c r="AT811" s="144" t="str">
        <f t="shared" si="110"/>
        <v/>
      </c>
      <c r="AU811" s="142" t="str">
        <f t="shared" si="112"/>
        <v/>
      </c>
      <c r="AV811" s="274"/>
      <c r="AW811" s="251"/>
      <c r="AX811" s="252"/>
      <c r="AY811" s="253" t="str">
        <f t="shared" si="105"/>
        <v/>
      </c>
      <c r="AZ811" s="253"/>
    </row>
    <row r="812" spans="1:52" s="140" customFormat="1" ht="14">
      <c r="A812" s="144" t="str">
        <f t="shared" si="106"/>
        <v/>
      </c>
      <c r="B812" s="249" t="str">
        <f t="shared" si="107"/>
        <v/>
      </c>
      <c r="C812" s="9"/>
      <c r="D812" s="144">
        <v>778</v>
      </c>
      <c r="E812" s="144" t="str">
        <f t="shared" si="108"/>
        <v/>
      </c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32"/>
      <c r="AJ812" s="17"/>
      <c r="AK812" s="32"/>
      <c r="AL812" s="5"/>
      <c r="AM812" s="5"/>
      <c r="AN812" s="5"/>
      <c r="AO812" s="5"/>
      <c r="AP812" s="5"/>
      <c r="AQ812" s="296" t="str">
        <f t="shared" si="111"/>
        <v/>
      </c>
      <c r="AR812" s="142" t="str">
        <f t="shared" si="109"/>
        <v/>
      </c>
      <c r="AS812" s="7" t="str">
        <f>UPPER(IF($AI812="","",IF(COUNTIF($AS$34:$AS811,$AI812)&lt;1,$AI812,"")))</f>
        <v/>
      </c>
      <c r="AT812" s="144" t="str">
        <f t="shared" si="110"/>
        <v/>
      </c>
      <c r="AU812" s="142" t="str">
        <f t="shared" si="112"/>
        <v/>
      </c>
      <c r="AV812" s="274"/>
      <c r="AW812" s="251"/>
      <c r="AX812" s="252"/>
      <c r="AY812" s="253" t="str">
        <f t="shared" si="105"/>
        <v/>
      </c>
      <c r="AZ812" s="253"/>
    </row>
    <row r="813" spans="1:52" s="140" customFormat="1" ht="14">
      <c r="A813" s="144" t="str">
        <f t="shared" si="106"/>
        <v/>
      </c>
      <c r="B813" s="249" t="str">
        <f t="shared" si="107"/>
        <v/>
      </c>
      <c r="C813" s="9"/>
      <c r="D813" s="144">
        <v>779</v>
      </c>
      <c r="E813" s="144" t="str">
        <f t="shared" si="108"/>
        <v/>
      </c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32"/>
      <c r="AJ813" s="17"/>
      <c r="AK813" s="32"/>
      <c r="AL813" s="5"/>
      <c r="AM813" s="5"/>
      <c r="AN813" s="5"/>
      <c r="AO813" s="5"/>
      <c r="AP813" s="5"/>
      <c r="AQ813" s="296" t="str">
        <f t="shared" si="111"/>
        <v/>
      </c>
      <c r="AR813" s="142" t="str">
        <f t="shared" si="109"/>
        <v/>
      </c>
      <c r="AS813" s="7" t="str">
        <f>UPPER(IF($AI813="","",IF(COUNTIF($AS$34:$AS812,$AI813)&lt;1,$AI813,"")))</f>
        <v/>
      </c>
      <c r="AT813" s="144" t="str">
        <f t="shared" si="110"/>
        <v/>
      </c>
      <c r="AU813" s="142" t="str">
        <f t="shared" si="112"/>
        <v/>
      </c>
      <c r="AV813" s="274"/>
      <c r="AW813" s="251"/>
      <c r="AX813" s="252"/>
      <c r="AY813" s="253" t="str">
        <f t="shared" si="105"/>
        <v/>
      </c>
      <c r="AZ813" s="253"/>
    </row>
    <row r="814" spans="1:52" s="140" customFormat="1" ht="14">
      <c r="A814" s="144" t="str">
        <f t="shared" si="106"/>
        <v/>
      </c>
      <c r="B814" s="249" t="str">
        <f t="shared" si="107"/>
        <v/>
      </c>
      <c r="C814" s="9"/>
      <c r="D814" s="144">
        <v>780</v>
      </c>
      <c r="E814" s="144" t="str">
        <f t="shared" si="108"/>
        <v/>
      </c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32"/>
      <c r="AJ814" s="17"/>
      <c r="AK814" s="32"/>
      <c r="AL814" s="5"/>
      <c r="AM814" s="5"/>
      <c r="AN814" s="5"/>
      <c r="AO814" s="5"/>
      <c r="AP814" s="5"/>
      <c r="AQ814" s="296" t="str">
        <f t="shared" si="111"/>
        <v/>
      </c>
      <c r="AR814" s="142" t="str">
        <f t="shared" si="109"/>
        <v/>
      </c>
      <c r="AS814" s="7" t="str">
        <f>UPPER(IF($AI814="","",IF(COUNTIF($AS$34:$AS813,$AI814)&lt;1,$AI814,"")))</f>
        <v/>
      </c>
      <c r="AT814" s="144" t="str">
        <f t="shared" si="110"/>
        <v/>
      </c>
      <c r="AU814" s="142" t="str">
        <f t="shared" si="112"/>
        <v/>
      </c>
      <c r="AV814" s="274"/>
      <c r="AW814" s="251"/>
      <c r="AX814" s="252"/>
      <c r="AY814" s="253" t="str">
        <f t="shared" si="105"/>
        <v/>
      </c>
      <c r="AZ814" s="253"/>
    </row>
    <row r="815" spans="1:52" s="140" customFormat="1" ht="14">
      <c r="A815" s="144" t="str">
        <f t="shared" si="106"/>
        <v/>
      </c>
      <c r="B815" s="249" t="str">
        <f t="shared" si="107"/>
        <v/>
      </c>
      <c r="C815" s="9"/>
      <c r="D815" s="144">
        <v>781</v>
      </c>
      <c r="E815" s="144" t="str">
        <f t="shared" si="108"/>
        <v/>
      </c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32"/>
      <c r="AJ815" s="17"/>
      <c r="AK815" s="32"/>
      <c r="AL815" s="5"/>
      <c r="AM815" s="5"/>
      <c r="AN815" s="5"/>
      <c r="AO815" s="5"/>
      <c r="AP815" s="5"/>
      <c r="AQ815" s="296" t="str">
        <f t="shared" si="111"/>
        <v/>
      </c>
      <c r="AR815" s="142" t="str">
        <f t="shared" si="109"/>
        <v/>
      </c>
      <c r="AS815" s="7" t="str">
        <f>UPPER(IF($AI815="","",IF(COUNTIF($AS$34:$AS814,$AI815)&lt;1,$AI815,"")))</f>
        <v/>
      </c>
      <c r="AT815" s="144" t="str">
        <f t="shared" si="110"/>
        <v/>
      </c>
      <c r="AU815" s="142" t="str">
        <f t="shared" si="112"/>
        <v/>
      </c>
      <c r="AV815" s="274"/>
      <c r="AW815" s="251"/>
      <c r="AX815" s="252"/>
      <c r="AY815" s="253" t="str">
        <f t="shared" si="105"/>
        <v/>
      </c>
      <c r="AZ815" s="253"/>
    </row>
    <row r="816" spans="1:52" s="140" customFormat="1" ht="14">
      <c r="A816" s="144" t="str">
        <f t="shared" si="106"/>
        <v/>
      </c>
      <c r="B816" s="249" t="str">
        <f t="shared" si="107"/>
        <v/>
      </c>
      <c r="C816" s="9"/>
      <c r="D816" s="144">
        <v>782</v>
      </c>
      <c r="E816" s="144" t="str">
        <f t="shared" si="108"/>
        <v/>
      </c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32"/>
      <c r="AJ816" s="17"/>
      <c r="AK816" s="32"/>
      <c r="AL816" s="5"/>
      <c r="AM816" s="5"/>
      <c r="AN816" s="5"/>
      <c r="AO816" s="5"/>
      <c r="AP816" s="5"/>
      <c r="AQ816" s="296" t="str">
        <f t="shared" si="111"/>
        <v/>
      </c>
      <c r="AR816" s="142" t="str">
        <f t="shared" si="109"/>
        <v/>
      </c>
      <c r="AS816" s="7" t="str">
        <f>UPPER(IF($AI816="","",IF(COUNTIF($AS$34:$AS815,$AI816)&lt;1,$AI816,"")))</f>
        <v/>
      </c>
      <c r="AT816" s="144" t="str">
        <f t="shared" si="110"/>
        <v/>
      </c>
      <c r="AU816" s="142" t="str">
        <f t="shared" si="112"/>
        <v/>
      </c>
      <c r="AV816" s="274"/>
      <c r="AW816" s="251"/>
      <c r="AX816" s="252"/>
      <c r="AY816" s="253" t="str">
        <f t="shared" si="105"/>
        <v/>
      </c>
      <c r="AZ816" s="253"/>
    </row>
    <row r="817" spans="1:52" s="140" customFormat="1" ht="14">
      <c r="A817" s="144" t="str">
        <f t="shared" si="106"/>
        <v/>
      </c>
      <c r="B817" s="249" t="str">
        <f t="shared" si="107"/>
        <v/>
      </c>
      <c r="C817" s="9"/>
      <c r="D817" s="144">
        <v>783</v>
      </c>
      <c r="E817" s="144" t="str">
        <f t="shared" si="108"/>
        <v/>
      </c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32"/>
      <c r="AJ817" s="17"/>
      <c r="AK817" s="32"/>
      <c r="AL817" s="5"/>
      <c r="AM817" s="5"/>
      <c r="AN817" s="5"/>
      <c r="AO817" s="5"/>
      <c r="AP817" s="5"/>
      <c r="AQ817" s="296" t="str">
        <f t="shared" si="111"/>
        <v/>
      </c>
      <c r="AR817" s="142" t="str">
        <f t="shared" si="109"/>
        <v/>
      </c>
      <c r="AS817" s="7" t="str">
        <f>UPPER(IF($AI817="","",IF(COUNTIF($AS$34:$AS816,$AI817)&lt;1,$AI817,"")))</f>
        <v/>
      </c>
      <c r="AT817" s="144" t="str">
        <f t="shared" si="110"/>
        <v/>
      </c>
      <c r="AU817" s="142" t="str">
        <f t="shared" si="112"/>
        <v/>
      </c>
      <c r="AV817" s="274"/>
      <c r="AW817" s="251"/>
      <c r="AX817" s="252"/>
      <c r="AY817" s="253" t="str">
        <f t="shared" si="105"/>
        <v/>
      </c>
      <c r="AZ817" s="253"/>
    </row>
    <row r="818" spans="1:52" s="140" customFormat="1" ht="14">
      <c r="A818" s="144" t="str">
        <f t="shared" si="106"/>
        <v/>
      </c>
      <c r="B818" s="249" t="str">
        <f t="shared" si="107"/>
        <v/>
      </c>
      <c r="C818" s="9"/>
      <c r="D818" s="144">
        <v>784</v>
      </c>
      <c r="E818" s="144" t="str">
        <f t="shared" si="108"/>
        <v/>
      </c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32"/>
      <c r="AJ818" s="17"/>
      <c r="AK818" s="32"/>
      <c r="AL818" s="5"/>
      <c r="AM818" s="5"/>
      <c r="AN818" s="5"/>
      <c r="AO818" s="5"/>
      <c r="AP818" s="5"/>
      <c r="AQ818" s="296" t="str">
        <f t="shared" si="111"/>
        <v/>
      </c>
      <c r="AR818" s="142" t="str">
        <f t="shared" si="109"/>
        <v/>
      </c>
      <c r="AS818" s="7" t="str">
        <f>UPPER(IF($AI818="","",IF(COUNTIF($AS$34:$AS817,$AI818)&lt;1,$AI818,"")))</f>
        <v/>
      </c>
      <c r="AT818" s="144" t="str">
        <f t="shared" si="110"/>
        <v/>
      </c>
      <c r="AU818" s="142" t="str">
        <f t="shared" si="112"/>
        <v/>
      </c>
      <c r="AV818" s="274"/>
      <c r="AW818" s="251"/>
      <c r="AX818" s="252"/>
      <c r="AY818" s="253" t="str">
        <f t="shared" si="105"/>
        <v/>
      </c>
      <c r="AZ818" s="253"/>
    </row>
    <row r="819" spans="1:52" s="140" customFormat="1" ht="14">
      <c r="A819" s="144" t="str">
        <f t="shared" si="106"/>
        <v/>
      </c>
      <c r="B819" s="249" t="str">
        <f t="shared" si="107"/>
        <v/>
      </c>
      <c r="C819" s="9"/>
      <c r="D819" s="144">
        <v>785</v>
      </c>
      <c r="E819" s="144" t="str">
        <f t="shared" si="108"/>
        <v/>
      </c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32"/>
      <c r="AJ819" s="17"/>
      <c r="AK819" s="32"/>
      <c r="AL819" s="5"/>
      <c r="AM819" s="5"/>
      <c r="AN819" s="5"/>
      <c r="AO819" s="5"/>
      <c r="AP819" s="5"/>
      <c r="AQ819" s="296" t="str">
        <f t="shared" si="111"/>
        <v/>
      </c>
      <c r="AR819" s="142" t="str">
        <f t="shared" si="109"/>
        <v/>
      </c>
      <c r="AS819" s="7" t="str">
        <f>UPPER(IF($AI819="","",IF(COUNTIF($AS$34:$AS818,$AI819)&lt;1,$AI819,"")))</f>
        <v/>
      </c>
      <c r="AT819" s="144" t="str">
        <f t="shared" si="110"/>
        <v/>
      </c>
      <c r="AU819" s="142" t="str">
        <f t="shared" si="112"/>
        <v/>
      </c>
      <c r="AV819" s="274"/>
      <c r="AW819" s="251"/>
      <c r="AX819" s="252"/>
      <c r="AY819" s="253" t="str">
        <f t="shared" si="105"/>
        <v/>
      </c>
      <c r="AZ819" s="253"/>
    </row>
    <row r="820" spans="1:52" s="140" customFormat="1" ht="14">
      <c r="A820" s="144" t="str">
        <f t="shared" si="106"/>
        <v/>
      </c>
      <c r="B820" s="249" t="str">
        <f t="shared" si="107"/>
        <v/>
      </c>
      <c r="C820" s="9"/>
      <c r="D820" s="144">
        <v>786</v>
      </c>
      <c r="E820" s="144" t="str">
        <f t="shared" si="108"/>
        <v/>
      </c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32"/>
      <c r="AJ820" s="17"/>
      <c r="AK820" s="32"/>
      <c r="AL820" s="5"/>
      <c r="AM820" s="5"/>
      <c r="AN820" s="5"/>
      <c r="AO820" s="5"/>
      <c r="AP820" s="5"/>
      <c r="AQ820" s="296" t="str">
        <f t="shared" si="111"/>
        <v/>
      </c>
      <c r="AR820" s="142" t="str">
        <f t="shared" si="109"/>
        <v/>
      </c>
      <c r="AS820" s="7" t="str">
        <f>UPPER(IF($AI820="","",IF(COUNTIF($AS$34:$AS819,$AI820)&lt;1,$AI820,"")))</f>
        <v/>
      </c>
      <c r="AT820" s="144" t="str">
        <f t="shared" si="110"/>
        <v/>
      </c>
      <c r="AU820" s="142" t="str">
        <f t="shared" si="112"/>
        <v/>
      </c>
      <c r="AV820" s="274"/>
      <c r="AW820" s="251"/>
      <c r="AX820" s="252"/>
      <c r="AY820" s="253" t="str">
        <f t="shared" si="105"/>
        <v/>
      </c>
      <c r="AZ820" s="253"/>
    </row>
    <row r="821" spans="1:52" s="140" customFormat="1" ht="14">
      <c r="A821" s="144" t="str">
        <f t="shared" si="106"/>
        <v/>
      </c>
      <c r="B821" s="249" t="str">
        <f t="shared" si="107"/>
        <v/>
      </c>
      <c r="C821" s="9"/>
      <c r="D821" s="144">
        <v>787</v>
      </c>
      <c r="E821" s="144" t="str">
        <f t="shared" si="108"/>
        <v/>
      </c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32"/>
      <c r="AJ821" s="17"/>
      <c r="AK821" s="32"/>
      <c r="AL821" s="5"/>
      <c r="AM821" s="5"/>
      <c r="AN821" s="5"/>
      <c r="AO821" s="5"/>
      <c r="AP821" s="5"/>
      <c r="AQ821" s="296" t="str">
        <f t="shared" si="111"/>
        <v/>
      </c>
      <c r="AR821" s="142" t="str">
        <f t="shared" si="109"/>
        <v/>
      </c>
      <c r="AS821" s="7" t="str">
        <f>UPPER(IF($AI821="","",IF(COUNTIF($AS$34:$AS820,$AI821)&lt;1,$AI821,"")))</f>
        <v/>
      </c>
      <c r="AT821" s="144" t="str">
        <f t="shared" si="110"/>
        <v/>
      </c>
      <c r="AU821" s="142" t="str">
        <f t="shared" si="112"/>
        <v/>
      </c>
      <c r="AV821" s="274"/>
      <c r="AW821" s="251"/>
      <c r="AX821" s="252"/>
      <c r="AY821" s="253" t="str">
        <f t="shared" si="105"/>
        <v/>
      </c>
      <c r="AZ821" s="253"/>
    </row>
    <row r="822" spans="1:52" s="140" customFormat="1" ht="14">
      <c r="A822" s="144" t="str">
        <f t="shared" si="106"/>
        <v/>
      </c>
      <c r="B822" s="249" t="str">
        <f t="shared" si="107"/>
        <v/>
      </c>
      <c r="C822" s="9"/>
      <c r="D822" s="144">
        <v>788</v>
      </c>
      <c r="E822" s="144" t="str">
        <f t="shared" si="108"/>
        <v/>
      </c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32"/>
      <c r="AJ822" s="17"/>
      <c r="AK822" s="32"/>
      <c r="AL822" s="5"/>
      <c r="AM822" s="5"/>
      <c r="AN822" s="5"/>
      <c r="AO822" s="5"/>
      <c r="AP822" s="5"/>
      <c r="AQ822" s="296" t="str">
        <f t="shared" si="111"/>
        <v/>
      </c>
      <c r="AR822" s="142" t="str">
        <f t="shared" si="109"/>
        <v/>
      </c>
      <c r="AS822" s="7" t="str">
        <f>UPPER(IF($AI822="","",IF(COUNTIF($AS$34:$AS821,$AI822)&lt;1,$AI822,"")))</f>
        <v/>
      </c>
      <c r="AT822" s="144" t="str">
        <f t="shared" si="110"/>
        <v/>
      </c>
      <c r="AU822" s="142" t="str">
        <f t="shared" si="112"/>
        <v/>
      </c>
      <c r="AV822" s="274"/>
      <c r="AW822" s="251"/>
      <c r="AX822" s="252"/>
      <c r="AY822" s="253" t="str">
        <f t="shared" si="105"/>
        <v/>
      </c>
      <c r="AZ822" s="253"/>
    </row>
    <row r="823" spans="1:52" s="140" customFormat="1" ht="14">
      <c r="A823" s="144" t="str">
        <f t="shared" si="106"/>
        <v/>
      </c>
      <c r="B823" s="249" t="str">
        <f t="shared" si="107"/>
        <v/>
      </c>
      <c r="C823" s="9"/>
      <c r="D823" s="144">
        <v>789</v>
      </c>
      <c r="E823" s="144" t="str">
        <f t="shared" si="108"/>
        <v/>
      </c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32"/>
      <c r="AJ823" s="17"/>
      <c r="AK823" s="32"/>
      <c r="AL823" s="5"/>
      <c r="AM823" s="5"/>
      <c r="AN823" s="5"/>
      <c r="AO823" s="5"/>
      <c r="AP823" s="5"/>
      <c r="AQ823" s="296" t="str">
        <f t="shared" si="111"/>
        <v/>
      </c>
      <c r="AR823" s="142" t="str">
        <f t="shared" si="109"/>
        <v/>
      </c>
      <c r="AS823" s="7" t="str">
        <f>UPPER(IF($AI823="","",IF(COUNTIF($AS$34:$AS822,$AI823)&lt;1,$AI823,"")))</f>
        <v/>
      </c>
      <c r="AT823" s="144" t="str">
        <f t="shared" si="110"/>
        <v/>
      </c>
      <c r="AU823" s="142" t="str">
        <f t="shared" si="112"/>
        <v/>
      </c>
      <c r="AV823" s="274"/>
      <c r="AW823" s="251"/>
      <c r="AX823" s="252"/>
      <c r="AY823" s="253" t="str">
        <f t="shared" si="105"/>
        <v/>
      </c>
      <c r="AZ823" s="253"/>
    </row>
    <row r="824" spans="1:52" s="140" customFormat="1" ht="14">
      <c r="A824" s="144" t="str">
        <f t="shared" si="106"/>
        <v/>
      </c>
      <c r="B824" s="249" t="str">
        <f t="shared" si="107"/>
        <v/>
      </c>
      <c r="C824" s="9"/>
      <c r="D824" s="144">
        <v>790</v>
      </c>
      <c r="E824" s="144" t="str">
        <f t="shared" si="108"/>
        <v/>
      </c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32"/>
      <c r="AJ824" s="17"/>
      <c r="AK824" s="32"/>
      <c r="AL824" s="5"/>
      <c r="AM824" s="5"/>
      <c r="AN824" s="5"/>
      <c r="AO824" s="5"/>
      <c r="AP824" s="5"/>
      <c r="AQ824" s="296" t="str">
        <f t="shared" si="111"/>
        <v/>
      </c>
      <c r="AR824" s="142" t="str">
        <f t="shared" si="109"/>
        <v/>
      </c>
      <c r="AS824" s="7" t="str">
        <f>UPPER(IF($AI824="","",IF(COUNTIF($AS$34:$AS823,$AI824)&lt;1,$AI824,"")))</f>
        <v/>
      </c>
      <c r="AT824" s="144" t="str">
        <f t="shared" si="110"/>
        <v/>
      </c>
      <c r="AU824" s="142" t="str">
        <f t="shared" si="112"/>
        <v/>
      </c>
      <c r="AV824" s="274"/>
      <c r="AW824" s="251"/>
      <c r="AX824" s="252"/>
      <c r="AY824" s="253" t="str">
        <f t="shared" si="105"/>
        <v/>
      </c>
      <c r="AZ824" s="253"/>
    </row>
    <row r="825" spans="1:52" s="140" customFormat="1" ht="14">
      <c r="A825" s="144" t="str">
        <f t="shared" si="106"/>
        <v/>
      </c>
      <c r="B825" s="249" t="str">
        <f t="shared" si="107"/>
        <v/>
      </c>
      <c r="C825" s="9"/>
      <c r="D825" s="144">
        <v>791</v>
      </c>
      <c r="E825" s="144" t="str">
        <f t="shared" si="108"/>
        <v/>
      </c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32"/>
      <c r="AJ825" s="17"/>
      <c r="AK825" s="32"/>
      <c r="AL825" s="5"/>
      <c r="AM825" s="5"/>
      <c r="AN825" s="5"/>
      <c r="AO825" s="5"/>
      <c r="AP825" s="5"/>
      <c r="AQ825" s="296" t="str">
        <f t="shared" si="111"/>
        <v/>
      </c>
      <c r="AR825" s="142" t="str">
        <f t="shared" si="109"/>
        <v/>
      </c>
      <c r="AS825" s="7" t="str">
        <f>UPPER(IF($AI825="","",IF(COUNTIF($AS$34:$AS824,$AI825)&lt;1,$AI825,"")))</f>
        <v/>
      </c>
      <c r="AT825" s="144" t="str">
        <f t="shared" si="110"/>
        <v/>
      </c>
      <c r="AU825" s="142" t="str">
        <f t="shared" si="112"/>
        <v/>
      </c>
      <c r="AV825" s="274"/>
      <c r="AW825" s="251"/>
      <c r="AX825" s="252"/>
      <c r="AY825" s="253" t="str">
        <f t="shared" si="105"/>
        <v/>
      </c>
      <c r="AZ825" s="253"/>
    </row>
    <row r="826" spans="1:52" s="140" customFormat="1" ht="14">
      <c r="A826" s="144" t="str">
        <f t="shared" si="106"/>
        <v/>
      </c>
      <c r="B826" s="249" t="str">
        <f t="shared" si="107"/>
        <v/>
      </c>
      <c r="C826" s="9"/>
      <c r="D826" s="144">
        <v>792</v>
      </c>
      <c r="E826" s="144" t="str">
        <f t="shared" si="108"/>
        <v/>
      </c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32"/>
      <c r="AJ826" s="17"/>
      <c r="AK826" s="32"/>
      <c r="AL826" s="5"/>
      <c r="AM826" s="5"/>
      <c r="AN826" s="5"/>
      <c r="AO826" s="5"/>
      <c r="AP826" s="5"/>
      <c r="AQ826" s="296" t="str">
        <f t="shared" si="111"/>
        <v/>
      </c>
      <c r="AR826" s="142" t="str">
        <f t="shared" si="109"/>
        <v/>
      </c>
      <c r="AS826" s="7" t="str">
        <f>UPPER(IF($AI826="","",IF(COUNTIF($AS$34:$AS825,$AI826)&lt;1,$AI826,"")))</f>
        <v/>
      </c>
      <c r="AT826" s="144" t="str">
        <f t="shared" si="110"/>
        <v/>
      </c>
      <c r="AU826" s="142" t="str">
        <f t="shared" si="112"/>
        <v/>
      </c>
      <c r="AV826" s="274"/>
      <c r="AW826" s="251"/>
      <c r="AX826" s="252"/>
      <c r="AY826" s="253" t="str">
        <f t="shared" si="105"/>
        <v/>
      </c>
      <c r="AZ826" s="253"/>
    </row>
    <row r="827" spans="1:52" s="140" customFormat="1" ht="14">
      <c r="A827" s="144" t="str">
        <f t="shared" si="106"/>
        <v/>
      </c>
      <c r="B827" s="249" t="str">
        <f t="shared" si="107"/>
        <v/>
      </c>
      <c r="C827" s="9"/>
      <c r="D827" s="144">
        <v>793</v>
      </c>
      <c r="E827" s="144" t="str">
        <f t="shared" si="108"/>
        <v/>
      </c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32"/>
      <c r="AJ827" s="17"/>
      <c r="AK827" s="32"/>
      <c r="AL827" s="5"/>
      <c r="AM827" s="5"/>
      <c r="AN827" s="5"/>
      <c r="AO827" s="5"/>
      <c r="AP827" s="5"/>
      <c r="AQ827" s="296" t="str">
        <f t="shared" si="111"/>
        <v/>
      </c>
      <c r="AR827" s="142" t="str">
        <f t="shared" si="109"/>
        <v/>
      </c>
      <c r="AS827" s="7" t="str">
        <f>UPPER(IF($AI827="","",IF(COUNTIF($AS$34:$AS826,$AI827)&lt;1,$AI827,"")))</f>
        <v/>
      </c>
      <c r="AT827" s="144" t="str">
        <f t="shared" si="110"/>
        <v/>
      </c>
      <c r="AU827" s="142" t="str">
        <f t="shared" si="112"/>
        <v/>
      </c>
      <c r="AV827" s="274"/>
      <c r="AW827" s="251"/>
      <c r="AX827" s="252"/>
      <c r="AY827" s="253" t="str">
        <f t="shared" si="105"/>
        <v/>
      </c>
      <c r="AZ827" s="253"/>
    </row>
    <row r="828" spans="1:52" s="140" customFormat="1" ht="14">
      <c r="A828" s="144" t="str">
        <f t="shared" si="106"/>
        <v/>
      </c>
      <c r="B828" s="249" t="str">
        <f t="shared" si="107"/>
        <v/>
      </c>
      <c r="C828" s="9"/>
      <c r="D828" s="144">
        <v>794</v>
      </c>
      <c r="E828" s="144" t="str">
        <f t="shared" si="108"/>
        <v/>
      </c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32"/>
      <c r="AJ828" s="17"/>
      <c r="AK828" s="32"/>
      <c r="AL828" s="5"/>
      <c r="AM828" s="5"/>
      <c r="AN828" s="5"/>
      <c r="AO828" s="5"/>
      <c r="AP828" s="5"/>
      <c r="AQ828" s="296" t="str">
        <f t="shared" si="111"/>
        <v/>
      </c>
      <c r="AR828" s="142" t="str">
        <f t="shared" si="109"/>
        <v/>
      </c>
      <c r="AS828" s="7" t="str">
        <f>UPPER(IF($AI828="","",IF(COUNTIF($AS$34:$AS827,$AI828)&lt;1,$AI828,"")))</f>
        <v/>
      </c>
      <c r="AT828" s="144" t="str">
        <f t="shared" si="110"/>
        <v/>
      </c>
      <c r="AU828" s="142" t="str">
        <f t="shared" si="112"/>
        <v/>
      </c>
      <c r="AV828" s="274"/>
      <c r="AW828" s="251"/>
      <c r="AX828" s="252"/>
      <c r="AY828" s="253" t="str">
        <f t="shared" si="105"/>
        <v/>
      </c>
      <c r="AZ828" s="253"/>
    </row>
    <row r="829" spans="1:52" s="140" customFormat="1" ht="14">
      <c r="A829" s="144" t="str">
        <f t="shared" si="106"/>
        <v/>
      </c>
      <c r="B829" s="249" t="str">
        <f t="shared" si="107"/>
        <v/>
      </c>
      <c r="C829" s="9"/>
      <c r="D829" s="144">
        <v>795</v>
      </c>
      <c r="E829" s="144" t="str">
        <f t="shared" si="108"/>
        <v/>
      </c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32"/>
      <c r="AJ829" s="17"/>
      <c r="AK829" s="32"/>
      <c r="AL829" s="5"/>
      <c r="AM829" s="5"/>
      <c r="AN829" s="5"/>
      <c r="AO829" s="5"/>
      <c r="AP829" s="5"/>
      <c r="AQ829" s="296" t="str">
        <f t="shared" si="111"/>
        <v/>
      </c>
      <c r="AR829" s="142" t="str">
        <f t="shared" si="109"/>
        <v/>
      </c>
      <c r="AS829" s="7" t="str">
        <f>UPPER(IF($AI829="","",IF(COUNTIF($AS$34:$AS828,$AI829)&lt;1,$AI829,"")))</f>
        <v/>
      </c>
      <c r="AT829" s="144" t="str">
        <f t="shared" si="110"/>
        <v/>
      </c>
      <c r="AU829" s="142" t="str">
        <f t="shared" si="112"/>
        <v/>
      </c>
      <c r="AV829" s="274"/>
      <c r="AW829" s="251"/>
      <c r="AX829" s="252"/>
      <c r="AY829" s="253" t="str">
        <f t="shared" si="105"/>
        <v/>
      </c>
      <c r="AZ829" s="253"/>
    </row>
    <row r="830" spans="1:52" s="140" customFormat="1" ht="14">
      <c r="A830" s="144" t="str">
        <f t="shared" si="106"/>
        <v/>
      </c>
      <c r="B830" s="249" t="str">
        <f t="shared" si="107"/>
        <v/>
      </c>
      <c r="C830" s="9"/>
      <c r="D830" s="144">
        <v>796</v>
      </c>
      <c r="E830" s="144" t="str">
        <f t="shared" si="108"/>
        <v/>
      </c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32"/>
      <c r="AJ830" s="17"/>
      <c r="AK830" s="32"/>
      <c r="AL830" s="5"/>
      <c r="AM830" s="5"/>
      <c r="AN830" s="5"/>
      <c r="AO830" s="5"/>
      <c r="AP830" s="5"/>
      <c r="AQ830" s="296" t="str">
        <f t="shared" si="111"/>
        <v/>
      </c>
      <c r="AR830" s="142" t="str">
        <f t="shared" si="109"/>
        <v/>
      </c>
      <c r="AS830" s="7" t="str">
        <f>UPPER(IF($AI830="","",IF(COUNTIF($AS$34:$AS829,$AI830)&lt;1,$AI830,"")))</f>
        <v/>
      </c>
      <c r="AT830" s="144" t="str">
        <f t="shared" si="110"/>
        <v/>
      </c>
      <c r="AU830" s="142" t="str">
        <f t="shared" si="112"/>
        <v/>
      </c>
      <c r="AV830" s="274"/>
      <c r="AW830" s="251"/>
      <c r="AX830" s="252"/>
      <c r="AY830" s="253" t="str">
        <f t="shared" si="105"/>
        <v/>
      </c>
      <c r="AZ830" s="253"/>
    </row>
    <row r="831" spans="1:52" s="140" customFormat="1" ht="14">
      <c r="A831" s="144" t="str">
        <f t="shared" si="106"/>
        <v/>
      </c>
      <c r="B831" s="249" t="str">
        <f t="shared" si="107"/>
        <v/>
      </c>
      <c r="C831" s="9"/>
      <c r="D831" s="144">
        <v>797</v>
      </c>
      <c r="E831" s="144" t="str">
        <f t="shared" si="108"/>
        <v/>
      </c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32"/>
      <c r="AJ831" s="17"/>
      <c r="AK831" s="32"/>
      <c r="AL831" s="5"/>
      <c r="AM831" s="5"/>
      <c r="AN831" s="5"/>
      <c r="AO831" s="5"/>
      <c r="AP831" s="5"/>
      <c r="AQ831" s="296" t="str">
        <f t="shared" si="111"/>
        <v/>
      </c>
      <c r="AR831" s="142" t="str">
        <f t="shared" si="109"/>
        <v/>
      </c>
      <c r="AS831" s="7" t="str">
        <f>UPPER(IF($AI831="","",IF(COUNTIF($AS$34:$AS830,$AI831)&lt;1,$AI831,"")))</f>
        <v/>
      </c>
      <c r="AT831" s="144" t="str">
        <f t="shared" si="110"/>
        <v/>
      </c>
      <c r="AU831" s="142" t="str">
        <f t="shared" si="112"/>
        <v/>
      </c>
      <c r="AV831" s="274"/>
      <c r="AW831" s="251"/>
      <c r="AX831" s="252"/>
      <c r="AY831" s="253" t="str">
        <f t="shared" si="105"/>
        <v/>
      </c>
      <c r="AZ831" s="253"/>
    </row>
    <row r="832" spans="1:52" s="140" customFormat="1" ht="14">
      <c r="A832" s="144" t="str">
        <f t="shared" si="106"/>
        <v/>
      </c>
      <c r="B832" s="249" t="str">
        <f t="shared" si="107"/>
        <v/>
      </c>
      <c r="C832" s="9"/>
      <c r="D832" s="144">
        <v>798</v>
      </c>
      <c r="E832" s="144" t="str">
        <f t="shared" si="108"/>
        <v/>
      </c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32"/>
      <c r="AJ832" s="17"/>
      <c r="AK832" s="32"/>
      <c r="AL832" s="5"/>
      <c r="AM832" s="5"/>
      <c r="AN832" s="5"/>
      <c r="AO832" s="5"/>
      <c r="AP832" s="5"/>
      <c r="AQ832" s="296" t="str">
        <f t="shared" si="111"/>
        <v/>
      </c>
      <c r="AR832" s="142" t="str">
        <f t="shared" si="109"/>
        <v/>
      </c>
      <c r="AS832" s="7" t="str">
        <f>UPPER(IF($AI832="","",IF(COUNTIF($AS$34:$AS831,$AI832)&lt;1,$AI832,"")))</f>
        <v/>
      </c>
      <c r="AT832" s="144" t="str">
        <f t="shared" si="110"/>
        <v/>
      </c>
      <c r="AU832" s="142" t="str">
        <f t="shared" si="112"/>
        <v/>
      </c>
      <c r="AV832" s="274"/>
      <c r="AW832" s="251"/>
      <c r="AX832" s="252"/>
      <c r="AY832" s="253" t="str">
        <f t="shared" si="105"/>
        <v/>
      </c>
      <c r="AZ832" s="253"/>
    </row>
    <row r="833" spans="1:52" s="140" customFormat="1" ht="14">
      <c r="A833" s="144" t="str">
        <f t="shared" si="106"/>
        <v/>
      </c>
      <c r="B833" s="249" t="str">
        <f t="shared" si="107"/>
        <v/>
      </c>
      <c r="C833" s="9"/>
      <c r="D833" s="144">
        <v>799</v>
      </c>
      <c r="E833" s="144" t="str">
        <f t="shared" si="108"/>
        <v/>
      </c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32"/>
      <c r="AJ833" s="17"/>
      <c r="AK833" s="32"/>
      <c r="AL833" s="5"/>
      <c r="AM833" s="5"/>
      <c r="AN833" s="5"/>
      <c r="AO833" s="5"/>
      <c r="AP833" s="5"/>
      <c r="AQ833" s="296" t="str">
        <f t="shared" si="111"/>
        <v/>
      </c>
      <c r="AR833" s="142" t="str">
        <f t="shared" si="109"/>
        <v/>
      </c>
      <c r="AS833" s="7" t="str">
        <f>UPPER(IF($AI833="","",IF(COUNTIF($AS$34:$AS832,$AI833)&lt;1,$AI833,"")))</f>
        <v/>
      </c>
      <c r="AT833" s="144" t="str">
        <f t="shared" si="110"/>
        <v/>
      </c>
      <c r="AU833" s="142" t="str">
        <f t="shared" si="112"/>
        <v/>
      </c>
      <c r="AV833" s="274"/>
      <c r="AW833" s="251"/>
      <c r="AX833" s="252"/>
      <c r="AY833" s="253" t="str">
        <f t="shared" si="105"/>
        <v/>
      </c>
      <c r="AZ833" s="253"/>
    </row>
    <row r="834" spans="1:52" s="140" customFormat="1" ht="14">
      <c r="A834" s="144" t="str">
        <f t="shared" si="106"/>
        <v/>
      </c>
      <c r="B834" s="249" t="str">
        <f t="shared" si="107"/>
        <v/>
      </c>
      <c r="C834" s="9"/>
      <c r="D834" s="144">
        <v>800</v>
      </c>
      <c r="E834" s="144" t="str">
        <f t="shared" si="108"/>
        <v/>
      </c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32"/>
      <c r="AJ834" s="17"/>
      <c r="AK834" s="32"/>
      <c r="AL834" s="5"/>
      <c r="AM834" s="5"/>
      <c r="AN834" s="5"/>
      <c r="AO834" s="5"/>
      <c r="AP834" s="5"/>
      <c r="AQ834" s="296" t="str">
        <f t="shared" si="111"/>
        <v/>
      </c>
      <c r="AR834" s="142" t="str">
        <f t="shared" si="109"/>
        <v/>
      </c>
      <c r="AS834" s="7" t="str">
        <f>UPPER(IF($AI834="","",IF(COUNTIF($AS$34:$AS833,$AI834)&lt;1,$AI834,"")))</f>
        <v/>
      </c>
      <c r="AT834" s="144" t="str">
        <f t="shared" si="110"/>
        <v/>
      </c>
      <c r="AU834" s="142" t="str">
        <f t="shared" si="112"/>
        <v/>
      </c>
      <c r="AV834" s="274"/>
      <c r="AW834" s="251"/>
      <c r="AX834" s="252"/>
      <c r="AY834" s="253" t="str">
        <f t="shared" si="105"/>
        <v/>
      </c>
      <c r="AZ834" s="253"/>
    </row>
    <row r="835" spans="1:52" s="140" customFormat="1" ht="14">
      <c r="A835" s="144" t="str">
        <f t="shared" si="106"/>
        <v/>
      </c>
      <c r="B835" s="249" t="str">
        <f t="shared" si="107"/>
        <v/>
      </c>
      <c r="C835" s="9"/>
      <c r="D835" s="144">
        <v>801</v>
      </c>
      <c r="E835" s="144" t="str">
        <f t="shared" si="108"/>
        <v/>
      </c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32"/>
      <c r="AJ835" s="17"/>
      <c r="AK835" s="32"/>
      <c r="AL835" s="5"/>
      <c r="AM835" s="5"/>
      <c r="AN835" s="5"/>
      <c r="AO835" s="5"/>
      <c r="AP835" s="5"/>
      <c r="AQ835" s="296" t="str">
        <f t="shared" si="111"/>
        <v/>
      </c>
      <c r="AR835" s="142" t="str">
        <f t="shared" si="109"/>
        <v/>
      </c>
      <c r="AS835" s="7" t="str">
        <f>UPPER(IF($AI835="","",IF(COUNTIF($AS$34:$AS834,$AI835)&lt;1,$AI835,"")))</f>
        <v/>
      </c>
      <c r="AT835" s="144" t="str">
        <f t="shared" si="110"/>
        <v/>
      </c>
      <c r="AU835" s="142" t="str">
        <f t="shared" si="112"/>
        <v/>
      </c>
      <c r="AV835" s="274"/>
      <c r="AW835" s="251"/>
      <c r="AX835" s="252"/>
      <c r="AY835" s="253" t="str">
        <f t="shared" si="105"/>
        <v/>
      </c>
      <c r="AZ835" s="253"/>
    </row>
    <row r="836" spans="1:52" s="140" customFormat="1" ht="14">
      <c r="A836" s="144" t="str">
        <f t="shared" si="106"/>
        <v/>
      </c>
      <c r="B836" s="249" t="str">
        <f t="shared" si="107"/>
        <v/>
      </c>
      <c r="C836" s="9"/>
      <c r="D836" s="144">
        <v>802</v>
      </c>
      <c r="E836" s="144" t="str">
        <f t="shared" si="108"/>
        <v/>
      </c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32"/>
      <c r="AJ836" s="17"/>
      <c r="AK836" s="32"/>
      <c r="AL836" s="5"/>
      <c r="AM836" s="5"/>
      <c r="AN836" s="5"/>
      <c r="AO836" s="5"/>
      <c r="AP836" s="5"/>
      <c r="AQ836" s="296" t="str">
        <f t="shared" si="111"/>
        <v/>
      </c>
      <c r="AR836" s="142" t="str">
        <f t="shared" si="109"/>
        <v/>
      </c>
      <c r="AS836" s="7" t="str">
        <f>UPPER(IF($AI836="","",IF(COUNTIF($AS$34:$AS835,$AI836)&lt;1,$AI836,"")))</f>
        <v/>
      </c>
      <c r="AT836" s="144" t="str">
        <f t="shared" si="110"/>
        <v/>
      </c>
      <c r="AU836" s="142" t="str">
        <f t="shared" si="112"/>
        <v/>
      </c>
      <c r="AV836" s="274"/>
      <c r="AW836" s="251"/>
      <c r="AX836" s="252"/>
      <c r="AY836" s="253" t="str">
        <f t="shared" si="105"/>
        <v/>
      </c>
      <c r="AZ836" s="253"/>
    </row>
    <row r="837" spans="1:52" s="140" customFormat="1" ht="14">
      <c r="A837" s="144" t="str">
        <f t="shared" si="106"/>
        <v/>
      </c>
      <c r="B837" s="249" t="str">
        <f t="shared" si="107"/>
        <v/>
      </c>
      <c r="C837" s="9"/>
      <c r="D837" s="144">
        <v>803</v>
      </c>
      <c r="E837" s="144" t="str">
        <f t="shared" si="108"/>
        <v/>
      </c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32"/>
      <c r="AJ837" s="17"/>
      <c r="AK837" s="32"/>
      <c r="AL837" s="5"/>
      <c r="AM837" s="5"/>
      <c r="AN837" s="5"/>
      <c r="AO837" s="5"/>
      <c r="AP837" s="5"/>
      <c r="AQ837" s="296" t="str">
        <f t="shared" si="111"/>
        <v/>
      </c>
      <c r="AR837" s="142" t="str">
        <f t="shared" si="109"/>
        <v/>
      </c>
      <c r="AS837" s="7" t="str">
        <f>UPPER(IF($AI837="","",IF(COUNTIF($AS$34:$AS836,$AI837)&lt;1,$AI837,"")))</f>
        <v/>
      </c>
      <c r="AT837" s="144" t="str">
        <f t="shared" si="110"/>
        <v/>
      </c>
      <c r="AU837" s="142" t="str">
        <f t="shared" si="112"/>
        <v/>
      </c>
      <c r="AV837" s="274"/>
      <c r="AW837" s="251"/>
      <c r="AX837" s="252"/>
      <c r="AY837" s="253" t="str">
        <f t="shared" si="105"/>
        <v/>
      </c>
      <c r="AZ837" s="253"/>
    </row>
    <row r="838" spans="1:52" s="140" customFormat="1" ht="14">
      <c r="A838" s="144" t="str">
        <f t="shared" si="106"/>
        <v/>
      </c>
      <c r="B838" s="249" t="str">
        <f t="shared" si="107"/>
        <v/>
      </c>
      <c r="C838" s="9"/>
      <c r="D838" s="144">
        <v>804</v>
      </c>
      <c r="E838" s="144" t="str">
        <f t="shared" si="108"/>
        <v/>
      </c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32"/>
      <c r="AJ838" s="17"/>
      <c r="AK838" s="32"/>
      <c r="AL838" s="5"/>
      <c r="AM838" s="5"/>
      <c r="AN838" s="5"/>
      <c r="AO838" s="5"/>
      <c r="AP838" s="5"/>
      <c r="AQ838" s="296" t="str">
        <f t="shared" si="111"/>
        <v/>
      </c>
      <c r="AR838" s="142" t="str">
        <f t="shared" si="109"/>
        <v/>
      </c>
      <c r="AS838" s="7" t="str">
        <f>UPPER(IF($AI838="","",IF(COUNTIF($AS$34:$AS837,$AI838)&lt;1,$AI838,"")))</f>
        <v/>
      </c>
      <c r="AT838" s="144" t="str">
        <f t="shared" si="110"/>
        <v/>
      </c>
      <c r="AU838" s="142" t="str">
        <f t="shared" si="112"/>
        <v/>
      </c>
      <c r="AV838" s="274"/>
      <c r="AW838" s="251"/>
      <c r="AX838" s="252"/>
      <c r="AY838" s="253" t="str">
        <f t="shared" si="105"/>
        <v/>
      </c>
      <c r="AZ838" s="253"/>
    </row>
    <row r="839" spans="1:52" s="140" customFormat="1" ht="14">
      <c r="A839" s="144" t="str">
        <f t="shared" si="106"/>
        <v/>
      </c>
      <c r="B839" s="249" t="str">
        <f t="shared" si="107"/>
        <v/>
      </c>
      <c r="C839" s="9"/>
      <c r="D839" s="144">
        <v>805</v>
      </c>
      <c r="E839" s="144" t="str">
        <f t="shared" si="108"/>
        <v/>
      </c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32"/>
      <c r="AJ839" s="17"/>
      <c r="AK839" s="32"/>
      <c r="AL839" s="5"/>
      <c r="AM839" s="5"/>
      <c r="AN839" s="5"/>
      <c r="AO839" s="5"/>
      <c r="AP839" s="5"/>
      <c r="AQ839" s="296" t="str">
        <f t="shared" si="111"/>
        <v/>
      </c>
      <c r="AR839" s="142" t="str">
        <f t="shared" si="109"/>
        <v/>
      </c>
      <c r="AS839" s="7" t="str">
        <f>UPPER(IF($AI839="","",IF(COUNTIF($AS$34:$AS838,$AI839)&lt;1,$AI839,"")))</f>
        <v/>
      </c>
      <c r="AT839" s="144" t="str">
        <f t="shared" si="110"/>
        <v/>
      </c>
      <c r="AU839" s="142" t="str">
        <f t="shared" si="112"/>
        <v/>
      </c>
      <c r="AV839" s="274"/>
      <c r="AW839" s="251"/>
      <c r="AX839" s="252"/>
      <c r="AY839" s="253" t="str">
        <f t="shared" si="105"/>
        <v/>
      </c>
      <c r="AZ839" s="253"/>
    </row>
    <row r="840" spans="1:52" s="140" customFormat="1" ht="14">
      <c r="A840" s="144" t="str">
        <f t="shared" si="106"/>
        <v/>
      </c>
      <c r="B840" s="249" t="str">
        <f t="shared" si="107"/>
        <v/>
      </c>
      <c r="C840" s="9"/>
      <c r="D840" s="144">
        <v>806</v>
      </c>
      <c r="E840" s="144" t="str">
        <f t="shared" si="108"/>
        <v/>
      </c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32"/>
      <c r="AJ840" s="17"/>
      <c r="AK840" s="32"/>
      <c r="AL840" s="5"/>
      <c r="AM840" s="5"/>
      <c r="AN840" s="5"/>
      <c r="AO840" s="5"/>
      <c r="AP840" s="5"/>
      <c r="AQ840" s="296" t="str">
        <f t="shared" si="111"/>
        <v/>
      </c>
      <c r="AR840" s="142" t="str">
        <f t="shared" si="109"/>
        <v/>
      </c>
      <c r="AS840" s="7" t="str">
        <f>UPPER(IF($AI840="","",IF(COUNTIF($AS$34:$AS839,$AI840)&lt;1,$AI840,"")))</f>
        <v/>
      </c>
      <c r="AT840" s="144" t="str">
        <f t="shared" si="110"/>
        <v/>
      </c>
      <c r="AU840" s="142" t="str">
        <f t="shared" si="112"/>
        <v/>
      </c>
      <c r="AV840" s="274"/>
      <c r="AW840" s="251"/>
      <c r="AX840" s="252"/>
      <c r="AY840" s="253" t="str">
        <f t="shared" si="105"/>
        <v/>
      </c>
      <c r="AZ840" s="253"/>
    </row>
    <row r="841" spans="1:52" s="140" customFormat="1" ht="14">
      <c r="A841" s="144" t="str">
        <f t="shared" si="106"/>
        <v/>
      </c>
      <c r="B841" s="249" t="str">
        <f t="shared" si="107"/>
        <v/>
      </c>
      <c r="C841" s="9"/>
      <c r="D841" s="144">
        <v>807</v>
      </c>
      <c r="E841" s="144" t="str">
        <f t="shared" si="108"/>
        <v/>
      </c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32"/>
      <c r="AJ841" s="17"/>
      <c r="AK841" s="32"/>
      <c r="AL841" s="5"/>
      <c r="AM841" s="5"/>
      <c r="AN841" s="5"/>
      <c r="AO841" s="5"/>
      <c r="AP841" s="5"/>
      <c r="AQ841" s="296" t="str">
        <f t="shared" si="111"/>
        <v/>
      </c>
      <c r="AR841" s="142" t="str">
        <f t="shared" si="109"/>
        <v/>
      </c>
      <c r="AS841" s="7" t="str">
        <f>UPPER(IF($AI841="","",IF(COUNTIF($AS$34:$AS840,$AI841)&lt;1,$AI841,"")))</f>
        <v/>
      </c>
      <c r="AT841" s="144" t="str">
        <f t="shared" si="110"/>
        <v/>
      </c>
      <c r="AU841" s="142" t="str">
        <f t="shared" si="112"/>
        <v/>
      </c>
      <c r="AV841" s="274"/>
      <c r="AW841" s="251"/>
      <c r="AX841" s="252"/>
      <c r="AY841" s="253" t="str">
        <f t="shared" si="105"/>
        <v/>
      </c>
      <c r="AZ841" s="253"/>
    </row>
    <row r="842" spans="1:52" s="140" customFormat="1" ht="14">
      <c r="A842" s="144" t="str">
        <f t="shared" si="106"/>
        <v/>
      </c>
      <c r="B842" s="249" t="str">
        <f t="shared" si="107"/>
        <v/>
      </c>
      <c r="C842" s="9"/>
      <c r="D842" s="144">
        <v>808</v>
      </c>
      <c r="E842" s="144" t="str">
        <f t="shared" si="108"/>
        <v/>
      </c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32"/>
      <c r="AJ842" s="17"/>
      <c r="AK842" s="32"/>
      <c r="AL842" s="5"/>
      <c r="AM842" s="5"/>
      <c r="AN842" s="5"/>
      <c r="AO842" s="5"/>
      <c r="AP842" s="5"/>
      <c r="AQ842" s="296" t="str">
        <f t="shared" si="111"/>
        <v/>
      </c>
      <c r="AR842" s="142" t="str">
        <f t="shared" si="109"/>
        <v/>
      </c>
      <c r="AS842" s="7" t="str">
        <f>UPPER(IF($AI842="","",IF(COUNTIF($AS$34:$AS841,$AI842)&lt;1,$AI842,"")))</f>
        <v/>
      </c>
      <c r="AT842" s="144" t="str">
        <f t="shared" si="110"/>
        <v/>
      </c>
      <c r="AU842" s="142" t="str">
        <f t="shared" si="112"/>
        <v/>
      </c>
      <c r="AV842" s="274"/>
      <c r="AW842" s="251"/>
      <c r="AX842" s="252"/>
      <c r="AY842" s="253" t="str">
        <f t="shared" si="105"/>
        <v/>
      </c>
      <c r="AZ842" s="253"/>
    </row>
    <row r="843" spans="1:52" s="1" customFormat="1">
      <c r="A843" s="144" t="str">
        <f t="shared" si="106"/>
        <v/>
      </c>
      <c r="B843" s="249" t="str">
        <f t="shared" si="107"/>
        <v/>
      </c>
      <c r="C843" s="9"/>
      <c r="D843" s="144">
        <v>809</v>
      </c>
      <c r="E843" s="144" t="str">
        <f t="shared" si="108"/>
        <v/>
      </c>
      <c r="F843" s="5"/>
      <c r="G843" s="5"/>
      <c r="H843" s="5"/>
      <c r="I843" s="5"/>
      <c r="J843" s="5"/>
      <c r="K843" s="5"/>
      <c r="L843" s="292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32"/>
      <c r="AJ843" s="17"/>
      <c r="AK843" s="32"/>
      <c r="AL843" s="5"/>
      <c r="AM843" s="5"/>
      <c r="AN843" s="5"/>
      <c r="AO843" s="5"/>
      <c r="AP843" s="5"/>
      <c r="AQ843" s="296" t="str">
        <f t="shared" si="111"/>
        <v/>
      </c>
      <c r="AR843" s="142" t="str">
        <f t="shared" si="109"/>
        <v/>
      </c>
      <c r="AS843" s="7" t="str">
        <f>UPPER(IF($AI843="","",IF(COUNTIF($AS$34:$AS842,$AI843)&lt;1,$AI843,"")))</f>
        <v/>
      </c>
      <c r="AT843" s="144" t="str">
        <f t="shared" si="110"/>
        <v/>
      </c>
      <c r="AU843" s="142" t="str">
        <f t="shared" si="112"/>
        <v/>
      </c>
      <c r="AV843" s="275"/>
      <c r="AW843" s="251"/>
      <c r="AX843" s="252"/>
      <c r="AY843" s="253" t="str">
        <f t="shared" si="105"/>
        <v/>
      </c>
      <c r="AZ843" s="253"/>
    </row>
    <row r="844" spans="1:52" s="1" customFormat="1">
      <c r="A844" s="144" t="str">
        <f t="shared" si="106"/>
        <v/>
      </c>
      <c r="B844" s="249" t="str">
        <f t="shared" si="107"/>
        <v/>
      </c>
      <c r="C844" s="9"/>
      <c r="D844" s="144">
        <v>810</v>
      </c>
      <c r="E844" s="144" t="str">
        <f t="shared" si="108"/>
        <v/>
      </c>
      <c r="F844" s="5"/>
      <c r="G844" s="5"/>
      <c r="H844" s="5"/>
      <c r="I844" s="5"/>
      <c r="J844" s="5"/>
      <c r="K844" s="5"/>
      <c r="L844" s="292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32"/>
      <c r="AJ844" s="17"/>
      <c r="AK844" s="32"/>
      <c r="AL844" s="5"/>
      <c r="AM844" s="5"/>
      <c r="AN844" s="5"/>
      <c r="AO844" s="5"/>
      <c r="AP844" s="5"/>
      <c r="AQ844" s="296" t="str">
        <f t="shared" si="111"/>
        <v/>
      </c>
      <c r="AR844" s="142" t="str">
        <f t="shared" si="109"/>
        <v/>
      </c>
      <c r="AS844" s="7" t="str">
        <f>UPPER(IF($AI844="","",IF(COUNTIF($AS$34:$AS843,$AI844)&lt;1,$AI844,"")))</f>
        <v/>
      </c>
      <c r="AT844" s="144" t="str">
        <f t="shared" si="110"/>
        <v/>
      </c>
      <c r="AU844" s="142" t="str">
        <f t="shared" si="112"/>
        <v/>
      </c>
      <c r="AV844" s="275"/>
      <c r="AW844" s="251"/>
      <c r="AX844" s="252"/>
      <c r="AY844" s="253" t="str">
        <f t="shared" si="105"/>
        <v/>
      </c>
      <c r="AZ844" s="253"/>
    </row>
    <row r="845" spans="1:52" s="1" customFormat="1">
      <c r="A845" s="144" t="str">
        <f t="shared" si="106"/>
        <v/>
      </c>
      <c r="B845" s="249" t="str">
        <f t="shared" si="107"/>
        <v/>
      </c>
      <c r="C845" s="9"/>
      <c r="D845" s="144">
        <v>811</v>
      </c>
      <c r="E845" s="144" t="str">
        <f t="shared" si="108"/>
        <v/>
      </c>
      <c r="F845" s="5"/>
      <c r="G845" s="5"/>
      <c r="H845" s="5"/>
      <c r="I845" s="5"/>
      <c r="J845" s="5"/>
      <c r="K845" s="5"/>
      <c r="L845" s="292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32"/>
      <c r="AJ845" s="17"/>
      <c r="AK845" s="32"/>
      <c r="AL845" s="5"/>
      <c r="AM845" s="5"/>
      <c r="AN845" s="5"/>
      <c r="AO845" s="5"/>
      <c r="AP845" s="5"/>
      <c r="AQ845" s="296" t="str">
        <f t="shared" si="111"/>
        <v/>
      </c>
      <c r="AR845" s="142" t="str">
        <f t="shared" si="109"/>
        <v/>
      </c>
      <c r="AS845" s="7" t="str">
        <f>UPPER(IF($AI845="","",IF(COUNTIF($AS$34:$AS844,$AI845)&lt;1,$AI845,"")))</f>
        <v/>
      </c>
      <c r="AT845" s="144" t="str">
        <f t="shared" si="110"/>
        <v/>
      </c>
      <c r="AU845" s="142" t="str">
        <f t="shared" si="112"/>
        <v/>
      </c>
      <c r="AV845" s="275"/>
      <c r="AW845" s="251"/>
      <c r="AX845" s="252"/>
      <c r="AY845" s="253" t="str">
        <f t="shared" si="105"/>
        <v/>
      </c>
      <c r="AZ845" s="253"/>
    </row>
    <row r="846" spans="1:52" s="1" customFormat="1">
      <c r="A846" s="144" t="str">
        <f t="shared" si="106"/>
        <v/>
      </c>
      <c r="B846" s="249" t="str">
        <f t="shared" si="107"/>
        <v/>
      </c>
      <c r="C846" s="9"/>
      <c r="D846" s="144">
        <v>812</v>
      </c>
      <c r="E846" s="144" t="str">
        <f t="shared" si="108"/>
        <v/>
      </c>
      <c r="F846" s="5"/>
      <c r="G846" s="5"/>
      <c r="H846" s="5"/>
      <c r="I846" s="5"/>
      <c r="J846" s="5"/>
      <c r="K846" s="5"/>
      <c r="L846" s="292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32"/>
      <c r="AJ846" s="17"/>
      <c r="AK846" s="32"/>
      <c r="AL846" s="5"/>
      <c r="AM846" s="5"/>
      <c r="AN846" s="5"/>
      <c r="AO846" s="5"/>
      <c r="AP846" s="5"/>
      <c r="AQ846" s="296" t="str">
        <f t="shared" si="111"/>
        <v/>
      </c>
      <c r="AR846" s="142" t="str">
        <f t="shared" si="109"/>
        <v/>
      </c>
      <c r="AS846" s="7" t="str">
        <f>UPPER(IF($AI846="","",IF(COUNTIF($AS$34:$AS845,$AI846)&lt;1,$AI846,"")))</f>
        <v/>
      </c>
      <c r="AT846" s="144" t="str">
        <f t="shared" si="110"/>
        <v/>
      </c>
      <c r="AU846" s="142" t="str">
        <f t="shared" si="112"/>
        <v/>
      </c>
      <c r="AV846" s="275"/>
      <c r="AW846" s="251"/>
      <c r="AX846" s="252"/>
      <c r="AY846" s="253" t="str">
        <f t="shared" si="105"/>
        <v/>
      </c>
      <c r="AZ846" s="253"/>
    </row>
    <row r="847" spans="1:52" s="1" customFormat="1">
      <c r="A847" s="144" t="str">
        <f t="shared" si="106"/>
        <v/>
      </c>
      <c r="B847" s="249" t="str">
        <f t="shared" si="107"/>
        <v/>
      </c>
      <c r="C847" s="9"/>
      <c r="D847" s="144">
        <v>813</v>
      </c>
      <c r="E847" s="144" t="str">
        <f t="shared" si="108"/>
        <v/>
      </c>
      <c r="F847" s="5"/>
      <c r="G847" s="5"/>
      <c r="H847" s="5"/>
      <c r="I847" s="5"/>
      <c r="J847" s="5"/>
      <c r="K847" s="5"/>
      <c r="L847" s="292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32"/>
      <c r="AJ847" s="17"/>
      <c r="AK847" s="32"/>
      <c r="AL847" s="5"/>
      <c r="AM847" s="5"/>
      <c r="AN847" s="5"/>
      <c r="AO847" s="5"/>
      <c r="AP847" s="5"/>
      <c r="AQ847" s="296" t="str">
        <f t="shared" si="111"/>
        <v/>
      </c>
      <c r="AR847" s="142" t="str">
        <f t="shared" si="109"/>
        <v/>
      </c>
      <c r="AS847" s="7" t="str">
        <f>UPPER(IF($AI847="","",IF(COUNTIF($AS$34:$AS846,$AI847)&lt;1,$AI847,"")))</f>
        <v/>
      </c>
      <c r="AT847" s="144" t="str">
        <f t="shared" si="110"/>
        <v/>
      </c>
      <c r="AU847" s="142" t="str">
        <f t="shared" si="112"/>
        <v/>
      </c>
      <c r="AV847" s="275"/>
      <c r="AW847" s="251"/>
      <c r="AX847" s="252"/>
      <c r="AY847" s="253" t="str">
        <f t="shared" si="105"/>
        <v/>
      </c>
      <c r="AZ847" s="253"/>
    </row>
    <row r="848" spans="1:52" s="1" customFormat="1">
      <c r="A848" s="144" t="str">
        <f t="shared" si="106"/>
        <v/>
      </c>
      <c r="B848" s="249" t="str">
        <f t="shared" si="107"/>
        <v/>
      </c>
      <c r="C848" s="9"/>
      <c r="D848" s="144">
        <v>814</v>
      </c>
      <c r="E848" s="144" t="str">
        <f t="shared" si="108"/>
        <v/>
      </c>
      <c r="F848" s="5"/>
      <c r="G848" s="5"/>
      <c r="H848" s="5"/>
      <c r="I848" s="5"/>
      <c r="J848" s="5"/>
      <c r="K848" s="5"/>
      <c r="L848" s="292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32"/>
      <c r="AJ848" s="17"/>
      <c r="AK848" s="32"/>
      <c r="AL848" s="5"/>
      <c r="AM848" s="5"/>
      <c r="AN848" s="5"/>
      <c r="AO848" s="5"/>
      <c r="AP848" s="5"/>
      <c r="AQ848" s="296" t="str">
        <f t="shared" si="111"/>
        <v/>
      </c>
      <c r="AR848" s="142" t="str">
        <f t="shared" si="109"/>
        <v/>
      </c>
      <c r="AS848" s="7" t="str">
        <f>UPPER(IF($AI848="","",IF(COUNTIF($AS$34:$AS847,$AI848)&lt;1,$AI848,"")))</f>
        <v/>
      </c>
      <c r="AT848" s="144" t="str">
        <f t="shared" si="110"/>
        <v/>
      </c>
      <c r="AU848" s="142" t="str">
        <f t="shared" si="112"/>
        <v/>
      </c>
      <c r="AV848" s="275"/>
      <c r="AW848" s="251"/>
      <c r="AX848" s="252"/>
      <c r="AY848" s="253" t="str">
        <f t="shared" si="105"/>
        <v/>
      </c>
      <c r="AZ848" s="253"/>
    </row>
    <row r="849" spans="1:52" s="1" customFormat="1">
      <c r="A849" s="144" t="str">
        <f t="shared" si="106"/>
        <v/>
      </c>
      <c r="B849" s="249" t="str">
        <f t="shared" si="107"/>
        <v/>
      </c>
      <c r="C849" s="9"/>
      <c r="D849" s="144">
        <v>815</v>
      </c>
      <c r="E849" s="144" t="str">
        <f t="shared" si="108"/>
        <v/>
      </c>
      <c r="F849" s="5"/>
      <c r="G849" s="5"/>
      <c r="H849" s="5"/>
      <c r="I849" s="5"/>
      <c r="J849" s="5"/>
      <c r="K849" s="5"/>
      <c r="L849" s="292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32"/>
      <c r="AJ849" s="17"/>
      <c r="AK849" s="32"/>
      <c r="AL849" s="5"/>
      <c r="AM849" s="5"/>
      <c r="AN849" s="5"/>
      <c r="AO849" s="5"/>
      <c r="AP849" s="5"/>
      <c r="AQ849" s="296" t="str">
        <f t="shared" si="111"/>
        <v/>
      </c>
      <c r="AR849" s="142" t="str">
        <f t="shared" si="109"/>
        <v/>
      </c>
      <c r="AS849" s="7" t="str">
        <f>UPPER(IF($AI849="","",IF(COUNTIF($AS$34:$AS848,$AI849)&lt;1,$AI849,"")))</f>
        <v/>
      </c>
      <c r="AT849" s="144" t="str">
        <f t="shared" si="110"/>
        <v/>
      </c>
      <c r="AU849" s="142" t="str">
        <f t="shared" si="112"/>
        <v/>
      </c>
      <c r="AV849" s="275"/>
      <c r="AW849" s="251"/>
      <c r="AX849" s="252"/>
      <c r="AY849" s="253" t="str">
        <f t="shared" si="105"/>
        <v/>
      </c>
      <c r="AZ849" s="253"/>
    </row>
    <row r="850" spans="1:52" s="1" customFormat="1">
      <c r="A850" s="144" t="str">
        <f t="shared" si="106"/>
        <v/>
      </c>
      <c r="B850" s="249" t="str">
        <f t="shared" si="107"/>
        <v/>
      </c>
      <c r="C850" s="9"/>
      <c r="D850" s="144">
        <v>816</v>
      </c>
      <c r="E850" s="144" t="str">
        <f t="shared" si="108"/>
        <v/>
      </c>
      <c r="F850" s="5"/>
      <c r="G850" s="5"/>
      <c r="H850" s="5"/>
      <c r="I850" s="5"/>
      <c r="J850" s="5"/>
      <c r="K850" s="5"/>
      <c r="L850" s="292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32"/>
      <c r="AJ850" s="17"/>
      <c r="AK850" s="32"/>
      <c r="AL850" s="5"/>
      <c r="AM850" s="5"/>
      <c r="AN850" s="5"/>
      <c r="AO850" s="5"/>
      <c r="AP850" s="5"/>
      <c r="AQ850" s="296" t="str">
        <f t="shared" si="111"/>
        <v/>
      </c>
      <c r="AR850" s="142" t="str">
        <f t="shared" si="109"/>
        <v/>
      </c>
      <c r="AS850" s="7" t="str">
        <f>UPPER(IF($AI850="","",IF(COUNTIF($AS$34:$AS849,$AI850)&lt;1,$AI850,"")))</f>
        <v/>
      </c>
      <c r="AT850" s="144" t="str">
        <f t="shared" si="110"/>
        <v/>
      </c>
      <c r="AU850" s="142" t="str">
        <f t="shared" si="112"/>
        <v/>
      </c>
      <c r="AV850" s="275"/>
      <c r="AW850" s="251"/>
      <c r="AX850" s="252"/>
      <c r="AY850" s="253" t="str">
        <f t="shared" si="105"/>
        <v/>
      </c>
      <c r="AZ850" s="253"/>
    </row>
    <row r="851" spans="1:52" s="1" customFormat="1">
      <c r="A851" s="144" t="str">
        <f t="shared" si="106"/>
        <v/>
      </c>
      <c r="B851" s="249" t="str">
        <f t="shared" si="107"/>
        <v/>
      </c>
      <c r="C851" s="9"/>
      <c r="D851" s="144">
        <v>817</v>
      </c>
      <c r="E851" s="144" t="str">
        <f t="shared" si="108"/>
        <v/>
      </c>
      <c r="F851" s="5"/>
      <c r="G851" s="5"/>
      <c r="H851" s="5"/>
      <c r="I851" s="5"/>
      <c r="J851" s="5"/>
      <c r="K851" s="5"/>
      <c r="L851" s="292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32"/>
      <c r="AJ851" s="17"/>
      <c r="AK851" s="32"/>
      <c r="AL851" s="5"/>
      <c r="AM851" s="5"/>
      <c r="AN851" s="5"/>
      <c r="AO851" s="5"/>
      <c r="AP851" s="5"/>
      <c r="AQ851" s="296" t="str">
        <f t="shared" si="111"/>
        <v/>
      </c>
      <c r="AR851" s="142" t="str">
        <f t="shared" si="109"/>
        <v/>
      </c>
      <c r="AS851" s="7" t="str">
        <f>UPPER(IF($AI851="","",IF(COUNTIF($AS$34:$AS850,$AI851)&lt;1,$AI851,"")))</f>
        <v/>
      </c>
      <c r="AT851" s="144" t="str">
        <f t="shared" si="110"/>
        <v/>
      </c>
      <c r="AU851" s="142" t="str">
        <f t="shared" si="112"/>
        <v/>
      </c>
      <c r="AV851" s="275"/>
      <c r="AW851" s="251"/>
      <c r="AX851" s="252"/>
      <c r="AY851" s="253" t="str">
        <f t="shared" si="105"/>
        <v/>
      </c>
      <c r="AZ851" s="253"/>
    </row>
    <row r="852" spans="1:52" s="1" customFormat="1">
      <c r="A852" s="144" t="str">
        <f t="shared" si="106"/>
        <v/>
      </c>
      <c r="B852" s="249" t="str">
        <f t="shared" si="107"/>
        <v/>
      </c>
      <c r="C852" s="9"/>
      <c r="D852" s="144">
        <v>818</v>
      </c>
      <c r="E852" s="144" t="str">
        <f t="shared" si="108"/>
        <v/>
      </c>
      <c r="F852" s="5"/>
      <c r="G852" s="5"/>
      <c r="H852" s="5"/>
      <c r="I852" s="5"/>
      <c r="J852" s="5"/>
      <c r="K852" s="5"/>
      <c r="L852" s="292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32"/>
      <c r="AJ852" s="17"/>
      <c r="AK852" s="32"/>
      <c r="AL852" s="5"/>
      <c r="AM852" s="5"/>
      <c r="AN852" s="5"/>
      <c r="AO852" s="5"/>
      <c r="AP852" s="5"/>
      <c r="AQ852" s="296" t="str">
        <f t="shared" si="111"/>
        <v/>
      </c>
      <c r="AR852" s="142" t="str">
        <f t="shared" si="109"/>
        <v/>
      </c>
      <c r="AS852" s="7" t="str">
        <f>UPPER(IF($AI852="","",IF(COUNTIF($AS$34:$AS851,$AI852)&lt;1,$AI852,"")))</f>
        <v/>
      </c>
      <c r="AT852" s="144" t="str">
        <f t="shared" si="110"/>
        <v/>
      </c>
      <c r="AU852" s="142" t="str">
        <f t="shared" si="112"/>
        <v/>
      </c>
      <c r="AV852" s="275"/>
      <c r="AW852" s="251"/>
      <c r="AX852" s="252"/>
      <c r="AY852" s="253" t="str">
        <f t="shared" si="105"/>
        <v/>
      </c>
      <c r="AZ852" s="253"/>
    </row>
    <row r="853" spans="1:52" s="1" customFormat="1">
      <c r="A853" s="144" t="str">
        <f t="shared" si="106"/>
        <v/>
      </c>
      <c r="B853" s="249" t="str">
        <f t="shared" si="107"/>
        <v/>
      </c>
      <c r="C853" s="9"/>
      <c r="D853" s="144">
        <v>819</v>
      </c>
      <c r="E853" s="144" t="str">
        <f t="shared" si="108"/>
        <v/>
      </c>
      <c r="F853" s="5"/>
      <c r="G853" s="5"/>
      <c r="H853" s="5"/>
      <c r="I853" s="5"/>
      <c r="J853" s="5"/>
      <c r="K853" s="5"/>
      <c r="L853" s="292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32"/>
      <c r="AJ853" s="17"/>
      <c r="AK853" s="32"/>
      <c r="AL853" s="5"/>
      <c r="AM853" s="5"/>
      <c r="AN853" s="5"/>
      <c r="AO853" s="5"/>
      <c r="AP853" s="5"/>
      <c r="AQ853" s="296" t="str">
        <f t="shared" si="111"/>
        <v/>
      </c>
      <c r="AR853" s="142" t="str">
        <f t="shared" si="109"/>
        <v/>
      </c>
      <c r="AS853" s="7" t="str">
        <f>UPPER(IF($AI853="","",IF(COUNTIF($AS$34:$AS852,$AI853)&lt;1,$AI853,"")))</f>
        <v/>
      </c>
      <c r="AT853" s="144" t="str">
        <f t="shared" si="110"/>
        <v/>
      </c>
      <c r="AU853" s="142" t="str">
        <f t="shared" si="112"/>
        <v/>
      </c>
      <c r="AV853" s="275"/>
      <c r="AW853" s="251"/>
      <c r="AX853" s="252"/>
      <c r="AY853" s="253" t="str">
        <f t="shared" si="105"/>
        <v/>
      </c>
      <c r="AZ853" s="253"/>
    </row>
    <row r="854" spans="1:52" s="1" customFormat="1">
      <c r="A854" s="144" t="str">
        <f t="shared" si="106"/>
        <v/>
      </c>
      <c r="B854" s="249" t="str">
        <f t="shared" si="107"/>
        <v/>
      </c>
      <c r="C854" s="9"/>
      <c r="D854" s="144">
        <v>820</v>
      </c>
      <c r="E854" s="144" t="str">
        <f t="shared" si="108"/>
        <v/>
      </c>
      <c r="F854" s="5"/>
      <c r="G854" s="5"/>
      <c r="H854" s="5"/>
      <c r="I854" s="5"/>
      <c r="J854" s="5"/>
      <c r="K854" s="5"/>
      <c r="L854" s="292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32"/>
      <c r="AJ854" s="17"/>
      <c r="AK854" s="32"/>
      <c r="AL854" s="5"/>
      <c r="AM854" s="5"/>
      <c r="AN854" s="5"/>
      <c r="AO854" s="5"/>
      <c r="AP854" s="5"/>
      <c r="AQ854" s="296" t="str">
        <f t="shared" si="111"/>
        <v/>
      </c>
      <c r="AR854" s="142" t="str">
        <f t="shared" si="109"/>
        <v/>
      </c>
      <c r="AS854" s="7" t="str">
        <f>UPPER(IF($AI854="","",IF(COUNTIF($AS$34:$AS853,$AI854)&lt;1,$AI854,"")))</f>
        <v/>
      </c>
      <c r="AT854" s="144" t="str">
        <f t="shared" si="110"/>
        <v/>
      </c>
      <c r="AU854" s="142" t="str">
        <f t="shared" si="112"/>
        <v/>
      </c>
      <c r="AV854" s="275"/>
      <c r="AW854" s="251"/>
      <c r="AX854" s="252"/>
      <c r="AY854" s="253" t="str">
        <f t="shared" si="105"/>
        <v/>
      </c>
      <c r="AZ854" s="253"/>
    </row>
    <row r="855" spans="1:52" s="1" customFormat="1">
      <c r="A855" s="144" t="str">
        <f t="shared" si="106"/>
        <v/>
      </c>
      <c r="B855" s="249" t="str">
        <f t="shared" si="107"/>
        <v/>
      </c>
      <c r="C855" s="9"/>
      <c r="D855" s="144">
        <v>821</v>
      </c>
      <c r="E855" s="144" t="str">
        <f t="shared" si="108"/>
        <v/>
      </c>
      <c r="F855" s="5"/>
      <c r="G855" s="5"/>
      <c r="H855" s="5"/>
      <c r="I855" s="5"/>
      <c r="J855" s="5"/>
      <c r="K855" s="5"/>
      <c r="L855" s="292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32"/>
      <c r="AJ855" s="17"/>
      <c r="AK855" s="32"/>
      <c r="AL855" s="5"/>
      <c r="AM855" s="5"/>
      <c r="AN855" s="5"/>
      <c r="AO855" s="5"/>
      <c r="AP855" s="5"/>
      <c r="AQ855" s="296" t="str">
        <f t="shared" si="111"/>
        <v/>
      </c>
      <c r="AR855" s="142" t="str">
        <f t="shared" si="109"/>
        <v/>
      </c>
      <c r="AS855" s="7" t="str">
        <f>UPPER(IF($AI855="","",IF(COUNTIF($AS$34:$AS854,$AI855)&lt;1,$AI855,"")))</f>
        <v/>
      </c>
      <c r="AT855" s="144" t="str">
        <f t="shared" si="110"/>
        <v/>
      </c>
      <c r="AU855" s="142" t="str">
        <f t="shared" si="112"/>
        <v/>
      </c>
      <c r="AV855" s="275"/>
      <c r="AW855" s="251"/>
      <c r="AX855" s="252"/>
      <c r="AY855" s="253" t="str">
        <f t="shared" si="105"/>
        <v/>
      </c>
      <c r="AZ855" s="253"/>
    </row>
    <row r="856" spans="1:52" s="1" customFormat="1">
      <c r="A856" s="144" t="str">
        <f t="shared" si="106"/>
        <v/>
      </c>
      <c r="B856" s="249" t="str">
        <f t="shared" si="107"/>
        <v/>
      </c>
      <c r="C856" s="9"/>
      <c r="D856" s="144">
        <v>822</v>
      </c>
      <c r="E856" s="144" t="str">
        <f t="shared" si="108"/>
        <v/>
      </c>
      <c r="F856" s="5"/>
      <c r="G856" s="5"/>
      <c r="H856" s="5"/>
      <c r="I856" s="5"/>
      <c r="J856" s="5"/>
      <c r="K856" s="5"/>
      <c r="L856" s="292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32"/>
      <c r="AJ856" s="17"/>
      <c r="AK856" s="32"/>
      <c r="AL856" s="5"/>
      <c r="AM856" s="5"/>
      <c r="AN856" s="5"/>
      <c r="AO856" s="5"/>
      <c r="AP856" s="5"/>
      <c r="AQ856" s="296" t="str">
        <f t="shared" si="111"/>
        <v/>
      </c>
      <c r="AR856" s="142" t="str">
        <f t="shared" si="109"/>
        <v/>
      </c>
      <c r="AS856" s="7" t="str">
        <f>UPPER(IF($AI856="","",IF(COUNTIF($AS$34:$AS855,$AI856)&lt;1,$AI856,"")))</f>
        <v/>
      </c>
      <c r="AT856" s="144" t="str">
        <f t="shared" si="110"/>
        <v/>
      </c>
      <c r="AU856" s="142" t="str">
        <f t="shared" si="112"/>
        <v/>
      </c>
      <c r="AV856" s="275"/>
      <c r="AW856" s="251"/>
      <c r="AX856" s="252"/>
      <c r="AY856" s="253" t="str">
        <f t="shared" si="105"/>
        <v/>
      </c>
      <c r="AZ856" s="253"/>
    </row>
    <row r="857" spans="1:52" s="1" customFormat="1">
      <c r="A857" s="144" t="str">
        <f t="shared" si="106"/>
        <v/>
      </c>
      <c r="B857" s="249" t="str">
        <f t="shared" si="107"/>
        <v/>
      </c>
      <c r="C857" s="9"/>
      <c r="D857" s="144">
        <v>823</v>
      </c>
      <c r="E857" s="144" t="str">
        <f t="shared" si="108"/>
        <v/>
      </c>
      <c r="F857" s="5"/>
      <c r="G857" s="5"/>
      <c r="H857" s="5"/>
      <c r="I857" s="5"/>
      <c r="J857" s="5"/>
      <c r="K857" s="5"/>
      <c r="L857" s="292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32"/>
      <c r="AJ857" s="17"/>
      <c r="AK857" s="32"/>
      <c r="AL857" s="5"/>
      <c r="AM857" s="5"/>
      <c r="AN857" s="5"/>
      <c r="AO857" s="5"/>
      <c r="AP857" s="5"/>
      <c r="AQ857" s="296" t="str">
        <f t="shared" si="111"/>
        <v/>
      </c>
      <c r="AR857" s="142" t="str">
        <f t="shared" si="109"/>
        <v/>
      </c>
      <c r="AS857" s="7" t="str">
        <f>UPPER(IF($AI857="","",IF(COUNTIF($AS$34:$AS856,$AI857)&lt;1,$AI857,"")))</f>
        <v/>
      </c>
      <c r="AT857" s="144" t="str">
        <f t="shared" si="110"/>
        <v/>
      </c>
      <c r="AU857" s="142" t="str">
        <f t="shared" si="112"/>
        <v/>
      </c>
      <c r="AV857" s="275"/>
      <c r="AW857" s="251"/>
      <c r="AX857" s="252"/>
      <c r="AY857" s="253" t="str">
        <f t="shared" si="105"/>
        <v/>
      </c>
      <c r="AZ857" s="253"/>
    </row>
    <row r="858" spans="1:52" s="1" customFormat="1">
      <c r="A858" s="144" t="str">
        <f t="shared" si="106"/>
        <v/>
      </c>
      <c r="B858" s="249" t="str">
        <f t="shared" si="107"/>
        <v/>
      </c>
      <c r="C858" s="9"/>
      <c r="D858" s="144">
        <v>824</v>
      </c>
      <c r="E858" s="144" t="str">
        <f t="shared" si="108"/>
        <v/>
      </c>
      <c r="F858" s="5"/>
      <c r="G858" s="5"/>
      <c r="H858" s="5"/>
      <c r="I858" s="5"/>
      <c r="J858" s="5"/>
      <c r="K858" s="5"/>
      <c r="L858" s="292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32"/>
      <c r="AJ858" s="17"/>
      <c r="AK858" s="32"/>
      <c r="AL858" s="5"/>
      <c r="AM858" s="5"/>
      <c r="AN858" s="5"/>
      <c r="AO858" s="5"/>
      <c r="AP858" s="5"/>
      <c r="AQ858" s="296" t="str">
        <f t="shared" si="111"/>
        <v/>
      </c>
      <c r="AR858" s="142" t="str">
        <f t="shared" si="109"/>
        <v/>
      </c>
      <c r="AS858" s="7" t="str">
        <f>UPPER(IF($AI858="","",IF(COUNTIF($AS$34:$AS857,$AI858)&lt;1,$AI858,"")))</f>
        <v/>
      </c>
      <c r="AT858" s="144" t="str">
        <f t="shared" si="110"/>
        <v/>
      </c>
      <c r="AU858" s="142" t="str">
        <f t="shared" si="112"/>
        <v/>
      </c>
      <c r="AV858" s="275"/>
      <c r="AW858" s="251"/>
      <c r="AX858" s="252"/>
      <c r="AY858" s="253" t="str">
        <f t="shared" si="105"/>
        <v/>
      </c>
      <c r="AZ858" s="253"/>
    </row>
    <row r="859" spans="1:52" s="1" customFormat="1">
      <c r="A859" s="144" t="str">
        <f t="shared" si="106"/>
        <v/>
      </c>
      <c r="B859" s="249" t="str">
        <f t="shared" si="107"/>
        <v/>
      </c>
      <c r="C859" s="9"/>
      <c r="D859" s="144">
        <v>825</v>
      </c>
      <c r="E859" s="144" t="str">
        <f t="shared" si="108"/>
        <v/>
      </c>
      <c r="F859" s="5"/>
      <c r="G859" s="5"/>
      <c r="H859" s="5"/>
      <c r="I859" s="5"/>
      <c r="J859" s="5"/>
      <c r="K859" s="5"/>
      <c r="L859" s="292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32"/>
      <c r="AJ859" s="17"/>
      <c r="AK859" s="32"/>
      <c r="AL859" s="5"/>
      <c r="AM859" s="5"/>
      <c r="AN859" s="5"/>
      <c r="AO859" s="5"/>
      <c r="AP859" s="5"/>
      <c r="AQ859" s="296" t="str">
        <f t="shared" si="111"/>
        <v/>
      </c>
      <c r="AR859" s="142" t="str">
        <f t="shared" si="109"/>
        <v/>
      </c>
      <c r="AS859" s="7" t="str">
        <f>UPPER(IF($AI859="","",IF(COUNTIF($AS$34:$AS858,$AI859)&lt;1,$AI859,"")))</f>
        <v/>
      </c>
      <c r="AT859" s="144" t="str">
        <f t="shared" si="110"/>
        <v/>
      </c>
      <c r="AU859" s="142" t="str">
        <f t="shared" si="112"/>
        <v/>
      </c>
      <c r="AV859" s="275"/>
      <c r="AW859" s="251"/>
      <c r="AX859" s="252"/>
      <c r="AY859" s="253" t="str">
        <f t="shared" si="105"/>
        <v/>
      </c>
      <c r="AZ859" s="253"/>
    </row>
    <row r="860" spans="1:52" s="1" customFormat="1">
      <c r="A860" s="144" t="str">
        <f t="shared" si="106"/>
        <v/>
      </c>
      <c r="B860" s="249" t="str">
        <f t="shared" si="107"/>
        <v/>
      </c>
      <c r="C860" s="9"/>
      <c r="D860" s="144">
        <v>826</v>
      </c>
      <c r="E860" s="144" t="str">
        <f t="shared" si="108"/>
        <v/>
      </c>
      <c r="F860" s="5"/>
      <c r="G860" s="5"/>
      <c r="H860" s="5"/>
      <c r="I860" s="5"/>
      <c r="J860" s="5"/>
      <c r="K860" s="5"/>
      <c r="L860" s="292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32"/>
      <c r="AJ860" s="17"/>
      <c r="AK860" s="32"/>
      <c r="AL860" s="5"/>
      <c r="AM860" s="5"/>
      <c r="AN860" s="5"/>
      <c r="AO860" s="5"/>
      <c r="AP860" s="5"/>
      <c r="AQ860" s="296" t="str">
        <f t="shared" si="111"/>
        <v/>
      </c>
      <c r="AR860" s="142" t="str">
        <f t="shared" si="109"/>
        <v/>
      </c>
      <c r="AS860" s="7" t="str">
        <f>UPPER(IF($AI860="","",IF(COUNTIF($AS$34:$AS859,$AI860)&lt;1,$AI860,"")))</f>
        <v/>
      </c>
      <c r="AT860" s="144" t="str">
        <f t="shared" si="110"/>
        <v/>
      </c>
      <c r="AU860" s="142" t="str">
        <f t="shared" si="112"/>
        <v/>
      </c>
      <c r="AV860" s="275"/>
      <c r="AW860" s="251"/>
      <c r="AX860" s="252"/>
      <c r="AY860" s="253" t="str">
        <f t="shared" si="105"/>
        <v/>
      </c>
      <c r="AZ860" s="253"/>
    </row>
    <row r="861" spans="1:52" s="1" customFormat="1">
      <c r="A861" s="144" t="str">
        <f t="shared" si="106"/>
        <v/>
      </c>
      <c r="B861" s="249" t="str">
        <f t="shared" si="107"/>
        <v/>
      </c>
      <c r="C861" s="9"/>
      <c r="D861" s="144">
        <v>827</v>
      </c>
      <c r="E861" s="144" t="str">
        <f t="shared" si="108"/>
        <v/>
      </c>
      <c r="F861" s="5"/>
      <c r="G861" s="5"/>
      <c r="H861" s="5"/>
      <c r="I861" s="5"/>
      <c r="J861" s="5"/>
      <c r="K861" s="5"/>
      <c r="L861" s="292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32"/>
      <c r="AJ861" s="17"/>
      <c r="AK861" s="32"/>
      <c r="AL861" s="5"/>
      <c r="AM861" s="5"/>
      <c r="AN861" s="5"/>
      <c r="AO861" s="5"/>
      <c r="AP861" s="5"/>
      <c r="AQ861" s="296" t="str">
        <f t="shared" si="111"/>
        <v/>
      </c>
      <c r="AR861" s="142" t="str">
        <f t="shared" si="109"/>
        <v/>
      </c>
      <c r="AS861" s="7" t="str">
        <f>UPPER(IF($AI861="","",IF(COUNTIF($AS$34:$AS860,$AI861)&lt;1,$AI861,"")))</f>
        <v/>
      </c>
      <c r="AT861" s="144" t="str">
        <f t="shared" si="110"/>
        <v/>
      </c>
      <c r="AU861" s="142" t="str">
        <f t="shared" si="112"/>
        <v/>
      </c>
      <c r="AV861" s="275"/>
      <c r="AW861" s="251"/>
      <c r="AX861" s="252"/>
      <c r="AY861" s="253" t="str">
        <f t="shared" ref="AY861:AY924" si="113">IF(AU861="","",IF(ISTEXT(AU861),"未填寫全部正確資料",IF(AX861-AU861=0,"",AX861-AU861)))</f>
        <v/>
      </c>
      <c r="AZ861" s="253"/>
    </row>
    <row r="862" spans="1:52" s="1" customFormat="1">
      <c r="A862" s="144" t="str">
        <f t="shared" si="106"/>
        <v/>
      </c>
      <c r="B862" s="249" t="str">
        <f t="shared" si="107"/>
        <v/>
      </c>
      <c r="C862" s="9"/>
      <c r="D862" s="144">
        <v>828</v>
      </c>
      <c r="E862" s="144" t="str">
        <f t="shared" si="108"/>
        <v/>
      </c>
      <c r="F862" s="5"/>
      <c r="G862" s="5"/>
      <c r="H862" s="5"/>
      <c r="I862" s="5"/>
      <c r="J862" s="5"/>
      <c r="K862" s="5"/>
      <c r="L862" s="292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32"/>
      <c r="AJ862" s="17"/>
      <c r="AK862" s="32"/>
      <c r="AL862" s="5"/>
      <c r="AM862" s="5"/>
      <c r="AN862" s="5"/>
      <c r="AO862" s="5"/>
      <c r="AP862" s="5"/>
      <c r="AQ862" s="296" t="str">
        <f t="shared" si="111"/>
        <v/>
      </c>
      <c r="AR862" s="142" t="str">
        <f t="shared" si="109"/>
        <v/>
      </c>
      <c r="AS862" s="7" t="str">
        <f>UPPER(IF($AI862="","",IF(COUNTIF($AS$34:$AS861,$AI862)&lt;1,$AI862,"")))</f>
        <v/>
      </c>
      <c r="AT862" s="144" t="str">
        <f t="shared" si="110"/>
        <v/>
      </c>
      <c r="AU862" s="142" t="str">
        <f t="shared" si="112"/>
        <v/>
      </c>
      <c r="AV862" s="275"/>
      <c r="AW862" s="251"/>
      <c r="AX862" s="252"/>
      <c r="AY862" s="253" t="str">
        <f t="shared" si="113"/>
        <v/>
      </c>
      <c r="AZ862" s="253"/>
    </row>
    <row r="863" spans="1:52" s="1" customFormat="1">
      <c r="A863" s="144" t="str">
        <f t="shared" si="106"/>
        <v/>
      </c>
      <c r="B863" s="249" t="str">
        <f t="shared" si="107"/>
        <v/>
      </c>
      <c r="C863" s="9"/>
      <c r="D863" s="144">
        <v>829</v>
      </c>
      <c r="E863" s="144" t="str">
        <f t="shared" si="108"/>
        <v/>
      </c>
      <c r="F863" s="5"/>
      <c r="G863" s="5"/>
      <c r="H863" s="5"/>
      <c r="I863" s="5"/>
      <c r="J863" s="5"/>
      <c r="K863" s="5"/>
      <c r="L863" s="292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32"/>
      <c r="AJ863" s="17"/>
      <c r="AK863" s="32"/>
      <c r="AL863" s="5"/>
      <c r="AM863" s="5"/>
      <c r="AN863" s="5"/>
      <c r="AO863" s="5"/>
      <c r="AP863" s="5"/>
      <c r="AQ863" s="296" t="str">
        <f t="shared" si="111"/>
        <v/>
      </c>
      <c r="AR863" s="142" t="str">
        <f t="shared" si="109"/>
        <v/>
      </c>
      <c r="AS863" s="7" t="str">
        <f>UPPER(IF($AI863="","",IF(COUNTIF($AS$34:$AS862,$AI863)&lt;1,$AI863,"")))</f>
        <v/>
      </c>
      <c r="AT863" s="144" t="str">
        <f t="shared" si="110"/>
        <v/>
      </c>
      <c r="AU863" s="142" t="str">
        <f t="shared" si="112"/>
        <v/>
      </c>
      <c r="AV863" s="275"/>
      <c r="AW863" s="251"/>
      <c r="AX863" s="252"/>
      <c r="AY863" s="253" t="str">
        <f t="shared" si="113"/>
        <v/>
      </c>
      <c r="AZ863" s="253"/>
    </row>
    <row r="864" spans="1:52" s="1" customFormat="1">
      <c r="A864" s="144" t="str">
        <f t="shared" si="106"/>
        <v/>
      </c>
      <c r="B864" s="249" t="str">
        <f t="shared" si="107"/>
        <v/>
      </c>
      <c r="C864" s="9"/>
      <c r="D864" s="144">
        <v>830</v>
      </c>
      <c r="E864" s="144" t="str">
        <f t="shared" si="108"/>
        <v/>
      </c>
      <c r="F864" s="5"/>
      <c r="G864" s="5"/>
      <c r="H864" s="5"/>
      <c r="I864" s="5"/>
      <c r="J864" s="5"/>
      <c r="K864" s="5"/>
      <c r="L864" s="292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32"/>
      <c r="AJ864" s="17"/>
      <c r="AK864" s="32"/>
      <c r="AL864" s="5"/>
      <c r="AM864" s="5"/>
      <c r="AN864" s="5"/>
      <c r="AO864" s="5"/>
      <c r="AP864" s="5"/>
      <c r="AQ864" s="296" t="str">
        <f t="shared" si="111"/>
        <v/>
      </c>
      <c r="AR864" s="142" t="str">
        <f t="shared" si="109"/>
        <v/>
      </c>
      <c r="AS864" s="7" t="str">
        <f>UPPER(IF($AI864="","",IF(COUNTIF($AS$34:$AS863,$AI864)&lt;1,$AI864,"")))</f>
        <v/>
      </c>
      <c r="AT864" s="144" t="str">
        <f t="shared" si="110"/>
        <v/>
      </c>
      <c r="AU864" s="142" t="str">
        <f t="shared" si="112"/>
        <v/>
      </c>
      <c r="AV864" s="275"/>
      <c r="AW864" s="251"/>
      <c r="AX864" s="252"/>
      <c r="AY864" s="253" t="str">
        <f t="shared" si="113"/>
        <v/>
      </c>
      <c r="AZ864" s="253"/>
    </row>
    <row r="865" spans="1:52" s="1" customFormat="1">
      <c r="A865" s="144" t="str">
        <f t="shared" si="106"/>
        <v/>
      </c>
      <c r="B865" s="249" t="str">
        <f t="shared" si="107"/>
        <v/>
      </c>
      <c r="C865" s="9"/>
      <c r="D865" s="144">
        <v>831</v>
      </c>
      <c r="E865" s="144" t="str">
        <f t="shared" si="108"/>
        <v/>
      </c>
      <c r="F865" s="5"/>
      <c r="G865" s="5"/>
      <c r="H865" s="5"/>
      <c r="I865" s="5"/>
      <c r="J865" s="5"/>
      <c r="K865" s="5"/>
      <c r="L865" s="292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32"/>
      <c r="AJ865" s="17"/>
      <c r="AK865" s="32"/>
      <c r="AL865" s="5"/>
      <c r="AM865" s="5"/>
      <c r="AN865" s="5"/>
      <c r="AO865" s="5"/>
      <c r="AP865" s="5"/>
      <c r="AQ865" s="296" t="str">
        <f t="shared" si="111"/>
        <v/>
      </c>
      <c r="AR865" s="142" t="str">
        <f t="shared" si="109"/>
        <v/>
      </c>
      <c r="AS865" s="7" t="str">
        <f>UPPER(IF($AI865="","",IF(COUNTIF($AS$34:$AS864,$AI865)&lt;1,$AI865,"")))</f>
        <v/>
      </c>
      <c r="AT865" s="144" t="str">
        <f t="shared" si="110"/>
        <v/>
      </c>
      <c r="AU865" s="142" t="str">
        <f t="shared" si="112"/>
        <v/>
      </c>
      <c r="AV865" s="275"/>
      <c r="AW865" s="251"/>
      <c r="AX865" s="252"/>
      <c r="AY865" s="253" t="str">
        <f t="shared" si="113"/>
        <v/>
      </c>
      <c r="AZ865" s="253"/>
    </row>
    <row r="866" spans="1:52" s="1" customFormat="1">
      <c r="A866" s="144" t="str">
        <f t="shared" si="106"/>
        <v/>
      </c>
      <c r="B866" s="249" t="str">
        <f t="shared" si="107"/>
        <v/>
      </c>
      <c r="C866" s="9"/>
      <c r="D866" s="144">
        <v>832</v>
      </c>
      <c r="E866" s="144" t="str">
        <f t="shared" si="108"/>
        <v/>
      </c>
      <c r="F866" s="5"/>
      <c r="G866" s="5"/>
      <c r="H866" s="5"/>
      <c r="I866" s="5"/>
      <c r="J866" s="5"/>
      <c r="K866" s="5"/>
      <c r="L866" s="292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32"/>
      <c r="AJ866" s="17"/>
      <c r="AK866" s="32"/>
      <c r="AL866" s="5"/>
      <c r="AM866" s="5"/>
      <c r="AN866" s="5"/>
      <c r="AO866" s="5"/>
      <c r="AP866" s="5"/>
      <c r="AQ866" s="296" t="str">
        <f t="shared" si="111"/>
        <v/>
      </c>
      <c r="AR866" s="142" t="str">
        <f t="shared" si="109"/>
        <v/>
      </c>
      <c r="AS866" s="7" t="str">
        <f>UPPER(IF($AI866="","",IF(COUNTIF($AS$34:$AS865,$AI866)&lt;1,$AI866,"")))</f>
        <v/>
      </c>
      <c r="AT866" s="144" t="str">
        <f t="shared" si="110"/>
        <v/>
      </c>
      <c r="AU866" s="142" t="str">
        <f t="shared" si="112"/>
        <v/>
      </c>
      <c r="AV866" s="275"/>
      <c r="AW866" s="251"/>
      <c r="AX866" s="252"/>
      <c r="AY866" s="253" t="str">
        <f t="shared" si="113"/>
        <v/>
      </c>
      <c r="AZ866" s="253"/>
    </row>
    <row r="867" spans="1:52" s="1" customFormat="1">
      <c r="A867" s="144" t="str">
        <f t="shared" ref="A867:A930" si="114">UPPER(IF($I867="","",IF($I867&lt;$D$4,$H867&amp;"O",IF($H867="M",VLOOKUP($I867,$D$4:$F$11,2,0),IF($H867="F",VLOOKUP($I867,$D$4:$F$11,3,0))))))</f>
        <v/>
      </c>
      <c r="B867" s="249" t="str">
        <f t="shared" ref="B867:B930" si="115">IF(G867="","",IF(C867="","X",E867&amp;TEXT(C867,"000")))</f>
        <v/>
      </c>
      <c r="C867" s="9"/>
      <c r="D867" s="144">
        <v>833</v>
      </c>
      <c r="E867" s="144" t="str">
        <f t="shared" ref="E867:E930" si="116">IF(COUNTA($S867:$X867)&gt;0,$H867&amp;"O",IF(COUNTA($AA867:$AC867)&gt;0,$H867&amp;"O",IF($L867="OPEN",$H867&amp;"O",$A867)))</f>
        <v/>
      </c>
      <c r="F867" s="5"/>
      <c r="G867" s="5"/>
      <c r="H867" s="5"/>
      <c r="I867" s="5"/>
      <c r="J867" s="5"/>
      <c r="K867" s="5"/>
      <c r="L867" s="292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32"/>
      <c r="AJ867" s="17"/>
      <c r="AK867" s="32"/>
      <c r="AL867" s="5"/>
      <c r="AM867" s="5"/>
      <c r="AN867" s="5"/>
      <c r="AO867" s="5"/>
      <c r="AP867" s="5"/>
      <c r="AQ867" s="296" t="str">
        <f t="shared" si="111"/>
        <v/>
      </c>
      <c r="AR867" s="142" t="str">
        <f t="shared" ref="AR867:AR930" si="117">IF(COUNTA(AG867:AH867)&gt;1,"只可選1項接力",IF(AS867="","",$AR$31))</f>
        <v/>
      </c>
      <c r="AS867" s="7" t="str">
        <f>UPPER(IF($AI867="","",IF(COUNTIF($AS$34:$AS866,$AI867)&lt;1,$AI867,"")))</f>
        <v/>
      </c>
      <c r="AT867" s="144" t="str">
        <f t="shared" ref="AT867:AT930" si="118">IF($AI867="","",IF(COUNTIF($AI$35:$AI$1035,$AI867)&lt;4,"每隊最少4人",IF(COUNTIF($AI$35:$AI$1035,$AI867)&gt;6,"每隊最多6人",COUNTIF($AI$35:$AI$1035,$AI867))))</f>
        <v/>
      </c>
      <c r="AU867" s="142" t="str">
        <f t="shared" si="112"/>
        <v/>
      </c>
      <c r="AV867" s="275"/>
      <c r="AW867" s="251"/>
      <c r="AX867" s="252"/>
      <c r="AY867" s="253" t="str">
        <f t="shared" si="113"/>
        <v/>
      </c>
      <c r="AZ867" s="253"/>
    </row>
    <row r="868" spans="1:52" s="1" customFormat="1">
      <c r="A868" s="144" t="str">
        <f t="shared" si="114"/>
        <v/>
      </c>
      <c r="B868" s="249" t="str">
        <f t="shared" si="115"/>
        <v/>
      </c>
      <c r="C868" s="9"/>
      <c r="D868" s="144">
        <v>834</v>
      </c>
      <c r="E868" s="144" t="str">
        <f t="shared" si="116"/>
        <v/>
      </c>
      <c r="F868" s="5"/>
      <c r="G868" s="5"/>
      <c r="H868" s="5"/>
      <c r="I868" s="5"/>
      <c r="J868" s="5"/>
      <c r="K868" s="5"/>
      <c r="L868" s="292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32"/>
      <c r="AJ868" s="17"/>
      <c r="AK868" s="32"/>
      <c r="AL868" s="5"/>
      <c r="AM868" s="5"/>
      <c r="AN868" s="5"/>
      <c r="AO868" s="5"/>
      <c r="AP868" s="5"/>
      <c r="AQ868" s="296" t="str">
        <f t="shared" ref="AQ868:AQ931" si="119">IF($I868="","",IF(COUNTA(M868:AF868)&gt;4,"超過項目上限",IF(COUNTA(M868:AF868)=0,"請選個人項目",IF(AL868="Y",0,IF(COUNTA(AK868)=1,COUNTA(M868:AF868)*($AQ$31+$AQ$32)+$AQ$30,IF(COUNTA(AK868)=0,COUNTA(M868:AF868)*($AQ$31+$AQ$30)," 輸入錯誤"))))))</f>
        <v/>
      </c>
      <c r="AR868" s="142" t="str">
        <f t="shared" si="117"/>
        <v/>
      </c>
      <c r="AS868" s="7" t="str">
        <f>UPPER(IF($AI868="","",IF(COUNTIF($AS$34:$AS867,$AI868)&lt;1,$AI868,"")))</f>
        <v/>
      </c>
      <c r="AT868" s="144" t="str">
        <f t="shared" si="118"/>
        <v/>
      </c>
      <c r="AU868" s="142" t="str">
        <f t="shared" si="112"/>
        <v/>
      </c>
      <c r="AV868" s="275"/>
      <c r="AW868" s="251"/>
      <c r="AX868" s="252"/>
      <c r="AY868" s="253" t="str">
        <f t="shared" si="113"/>
        <v/>
      </c>
      <c r="AZ868" s="253"/>
    </row>
    <row r="869" spans="1:52" s="1" customFormat="1">
      <c r="A869" s="144" t="str">
        <f t="shared" si="114"/>
        <v/>
      </c>
      <c r="B869" s="249" t="str">
        <f t="shared" si="115"/>
        <v/>
      </c>
      <c r="C869" s="9"/>
      <c r="D869" s="144">
        <v>835</v>
      </c>
      <c r="E869" s="144" t="str">
        <f t="shared" si="116"/>
        <v/>
      </c>
      <c r="F869" s="5"/>
      <c r="G869" s="5"/>
      <c r="H869" s="5"/>
      <c r="I869" s="5"/>
      <c r="J869" s="5"/>
      <c r="K869" s="5"/>
      <c r="L869" s="292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32"/>
      <c r="AJ869" s="17"/>
      <c r="AK869" s="32"/>
      <c r="AL869" s="5"/>
      <c r="AM869" s="5"/>
      <c r="AN869" s="5"/>
      <c r="AO869" s="5"/>
      <c r="AP869" s="5"/>
      <c r="AQ869" s="296" t="str">
        <f t="shared" si="119"/>
        <v/>
      </c>
      <c r="AR869" s="142" t="str">
        <f t="shared" si="117"/>
        <v/>
      </c>
      <c r="AS869" s="7" t="str">
        <f>UPPER(IF($AI869="","",IF(COUNTIF($AS$34:$AS868,$AI869)&lt;1,$AI869,"")))</f>
        <v/>
      </c>
      <c r="AT869" s="144" t="str">
        <f t="shared" si="118"/>
        <v/>
      </c>
      <c r="AU869" s="142" t="str">
        <f t="shared" ref="AU869:AU932" si="120">IF($E869="","",IF(ISTEXT(AQ869),"輸入有錯誤",IF($AJ869="",SUM($AQ869:$AR869)+$AW869,SUM($AQ869:$AR869)+$AW869+$AJ$34)))</f>
        <v/>
      </c>
      <c r="AV869" s="275"/>
      <c r="AW869" s="251"/>
      <c r="AX869" s="252"/>
      <c r="AY869" s="253" t="str">
        <f t="shared" si="113"/>
        <v/>
      </c>
      <c r="AZ869" s="253"/>
    </row>
    <row r="870" spans="1:52" s="1" customFormat="1">
      <c r="A870" s="144" t="str">
        <f t="shared" si="114"/>
        <v/>
      </c>
      <c r="B870" s="249" t="str">
        <f t="shared" si="115"/>
        <v/>
      </c>
      <c r="C870" s="9"/>
      <c r="D870" s="144">
        <v>836</v>
      </c>
      <c r="E870" s="144" t="str">
        <f t="shared" si="116"/>
        <v/>
      </c>
      <c r="F870" s="5"/>
      <c r="G870" s="5"/>
      <c r="H870" s="5"/>
      <c r="I870" s="5"/>
      <c r="J870" s="5"/>
      <c r="K870" s="5"/>
      <c r="L870" s="292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32"/>
      <c r="AJ870" s="17"/>
      <c r="AK870" s="32"/>
      <c r="AL870" s="5"/>
      <c r="AM870" s="5"/>
      <c r="AN870" s="5"/>
      <c r="AO870" s="5"/>
      <c r="AP870" s="5"/>
      <c r="AQ870" s="296" t="str">
        <f t="shared" si="119"/>
        <v/>
      </c>
      <c r="AR870" s="142" t="str">
        <f t="shared" si="117"/>
        <v/>
      </c>
      <c r="AS870" s="7" t="str">
        <f>UPPER(IF($AI870="","",IF(COUNTIF($AS$34:$AS869,$AI870)&lt;1,$AI870,"")))</f>
        <v/>
      </c>
      <c r="AT870" s="144" t="str">
        <f t="shared" si="118"/>
        <v/>
      </c>
      <c r="AU870" s="142" t="str">
        <f t="shared" si="120"/>
        <v/>
      </c>
      <c r="AV870" s="275"/>
      <c r="AW870" s="251"/>
      <c r="AX870" s="252"/>
      <c r="AY870" s="253" t="str">
        <f t="shared" si="113"/>
        <v/>
      </c>
      <c r="AZ870" s="253"/>
    </row>
    <row r="871" spans="1:52" s="1" customFormat="1">
      <c r="A871" s="144" t="str">
        <f t="shared" si="114"/>
        <v/>
      </c>
      <c r="B871" s="249" t="str">
        <f t="shared" si="115"/>
        <v/>
      </c>
      <c r="C871" s="9"/>
      <c r="D871" s="144">
        <v>837</v>
      </c>
      <c r="E871" s="144" t="str">
        <f t="shared" si="116"/>
        <v/>
      </c>
      <c r="F871" s="5"/>
      <c r="G871" s="5"/>
      <c r="H871" s="5"/>
      <c r="I871" s="5"/>
      <c r="J871" s="5"/>
      <c r="K871" s="5"/>
      <c r="L871" s="292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32"/>
      <c r="AJ871" s="17"/>
      <c r="AK871" s="32"/>
      <c r="AL871" s="5"/>
      <c r="AM871" s="5"/>
      <c r="AN871" s="5"/>
      <c r="AO871" s="5"/>
      <c r="AP871" s="5"/>
      <c r="AQ871" s="296" t="str">
        <f t="shared" si="119"/>
        <v/>
      </c>
      <c r="AR871" s="142" t="str">
        <f t="shared" si="117"/>
        <v/>
      </c>
      <c r="AS871" s="7" t="str">
        <f>UPPER(IF($AI871="","",IF(COUNTIF($AS$34:$AS870,$AI871)&lt;1,$AI871,"")))</f>
        <v/>
      </c>
      <c r="AT871" s="144" t="str">
        <f t="shared" si="118"/>
        <v/>
      </c>
      <c r="AU871" s="142" t="str">
        <f t="shared" si="120"/>
        <v/>
      </c>
      <c r="AV871" s="275"/>
      <c r="AW871" s="251"/>
      <c r="AX871" s="252"/>
      <c r="AY871" s="253" t="str">
        <f t="shared" si="113"/>
        <v/>
      </c>
      <c r="AZ871" s="253"/>
    </row>
    <row r="872" spans="1:52" s="1" customFormat="1">
      <c r="A872" s="144" t="str">
        <f t="shared" si="114"/>
        <v/>
      </c>
      <c r="B872" s="249" t="str">
        <f t="shared" si="115"/>
        <v/>
      </c>
      <c r="C872" s="9"/>
      <c r="D872" s="144">
        <v>838</v>
      </c>
      <c r="E872" s="144" t="str">
        <f t="shared" si="116"/>
        <v/>
      </c>
      <c r="F872" s="5"/>
      <c r="G872" s="5"/>
      <c r="H872" s="5"/>
      <c r="I872" s="5"/>
      <c r="J872" s="5"/>
      <c r="K872" s="5"/>
      <c r="L872" s="292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32"/>
      <c r="AJ872" s="17"/>
      <c r="AK872" s="32"/>
      <c r="AL872" s="5"/>
      <c r="AM872" s="5"/>
      <c r="AN872" s="5"/>
      <c r="AO872" s="5"/>
      <c r="AP872" s="5"/>
      <c r="AQ872" s="296" t="str">
        <f t="shared" si="119"/>
        <v/>
      </c>
      <c r="AR872" s="142" t="str">
        <f t="shared" si="117"/>
        <v/>
      </c>
      <c r="AS872" s="7" t="str">
        <f>UPPER(IF($AI872="","",IF(COUNTIF($AS$34:$AS871,$AI872)&lt;1,$AI872,"")))</f>
        <v/>
      </c>
      <c r="AT872" s="144" t="str">
        <f t="shared" si="118"/>
        <v/>
      </c>
      <c r="AU872" s="142" t="str">
        <f t="shared" si="120"/>
        <v/>
      </c>
      <c r="AV872" s="275"/>
      <c r="AW872" s="251"/>
      <c r="AX872" s="252"/>
      <c r="AY872" s="253" t="str">
        <f t="shared" si="113"/>
        <v/>
      </c>
      <c r="AZ872" s="253"/>
    </row>
    <row r="873" spans="1:52" s="1" customFormat="1">
      <c r="A873" s="144" t="str">
        <f t="shared" si="114"/>
        <v/>
      </c>
      <c r="B873" s="249" t="str">
        <f t="shared" si="115"/>
        <v/>
      </c>
      <c r="C873" s="9"/>
      <c r="D873" s="144">
        <v>839</v>
      </c>
      <c r="E873" s="144" t="str">
        <f t="shared" si="116"/>
        <v/>
      </c>
      <c r="F873" s="5"/>
      <c r="G873" s="5"/>
      <c r="H873" s="5"/>
      <c r="I873" s="5"/>
      <c r="J873" s="5"/>
      <c r="K873" s="5"/>
      <c r="L873" s="292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32"/>
      <c r="AJ873" s="17"/>
      <c r="AK873" s="32"/>
      <c r="AL873" s="5"/>
      <c r="AM873" s="5"/>
      <c r="AN873" s="5"/>
      <c r="AO873" s="5"/>
      <c r="AP873" s="5"/>
      <c r="AQ873" s="296" t="str">
        <f t="shared" si="119"/>
        <v/>
      </c>
      <c r="AR873" s="142" t="str">
        <f t="shared" si="117"/>
        <v/>
      </c>
      <c r="AS873" s="7" t="str">
        <f>UPPER(IF($AI873="","",IF(COUNTIF($AS$34:$AS872,$AI873)&lt;1,$AI873,"")))</f>
        <v/>
      </c>
      <c r="AT873" s="144" t="str">
        <f t="shared" si="118"/>
        <v/>
      </c>
      <c r="AU873" s="142" t="str">
        <f t="shared" si="120"/>
        <v/>
      </c>
      <c r="AV873" s="275"/>
      <c r="AW873" s="251"/>
      <c r="AX873" s="252"/>
      <c r="AY873" s="253" t="str">
        <f t="shared" si="113"/>
        <v/>
      </c>
      <c r="AZ873" s="253"/>
    </row>
    <row r="874" spans="1:52" s="1" customFormat="1">
      <c r="A874" s="144" t="str">
        <f t="shared" si="114"/>
        <v/>
      </c>
      <c r="B874" s="249" t="str">
        <f t="shared" si="115"/>
        <v/>
      </c>
      <c r="C874" s="9"/>
      <c r="D874" s="144">
        <v>840</v>
      </c>
      <c r="E874" s="144" t="str">
        <f t="shared" si="116"/>
        <v/>
      </c>
      <c r="F874" s="5"/>
      <c r="G874" s="5"/>
      <c r="H874" s="5"/>
      <c r="I874" s="5"/>
      <c r="J874" s="5"/>
      <c r="K874" s="5"/>
      <c r="L874" s="292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32"/>
      <c r="AJ874" s="17"/>
      <c r="AK874" s="32"/>
      <c r="AL874" s="5"/>
      <c r="AM874" s="5"/>
      <c r="AN874" s="5"/>
      <c r="AO874" s="5"/>
      <c r="AP874" s="5"/>
      <c r="AQ874" s="296" t="str">
        <f t="shared" si="119"/>
        <v/>
      </c>
      <c r="AR874" s="142" t="str">
        <f t="shared" si="117"/>
        <v/>
      </c>
      <c r="AS874" s="7" t="str">
        <f>UPPER(IF($AI874="","",IF(COUNTIF($AS$34:$AS873,$AI874)&lt;1,$AI874,"")))</f>
        <v/>
      </c>
      <c r="AT874" s="144" t="str">
        <f t="shared" si="118"/>
        <v/>
      </c>
      <c r="AU874" s="142" t="str">
        <f t="shared" si="120"/>
        <v/>
      </c>
      <c r="AV874" s="275"/>
      <c r="AW874" s="251"/>
      <c r="AX874" s="252"/>
      <c r="AY874" s="253" t="str">
        <f t="shared" si="113"/>
        <v/>
      </c>
      <c r="AZ874" s="253"/>
    </row>
    <row r="875" spans="1:52" s="1" customFormat="1">
      <c r="A875" s="144" t="str">
        <f t="shared" si="114"/>
        <v/>
      </c>
      <c r="B875" s="249" t="str">
        <f t="shared" si="115"/>
        <v/>
      </c>
      <c r="C875" s="9"/>
      <c r="D875" s="144">
        <v>841</v>
      </c>
      <c r="E875" s="144" t="str">
        <f t="shared" si="116"/>
        <v/>
      </c>
      <c r="F875" s="5"/>
      <c r="G875" s="5"/>
      <c r="H875" s="5"/>
      <c r="I875" s="5"/>
      <c r="J875" s="5"/>
      <c r="K875" s="5"/>
      <c r="L875" s="292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32"/>
      <c r="AJ875" s="17"/>
      <c r="AK875" s="32"/>
      <c r="AL875" s="5"/>
      <c r="AM875" s="5"/>
      <c r="AN875" s="5"/>
      <c r="AO875" s="5"/>
      <c r="AP875" s="5"/>
      <c r="AQ875" s="296" t="str">
        <f t="shared" si="119"/>
        <v/>
      </c>
      <c r="AR875" s="142" t="str">
        <f t="shared" si="117"/>
        <v/>
      </c>
      <c r="AS875" s="7" t="str">
        <f>UPPER(IF($AI875="","",IF(COUNTIF($AS$34:$AS874,$AI875)&lt;1,$AI875,"")))</f>
        <v/>
      </c>
      <c r="AT875" s="144" t="str">
        <f t="shared" si="118"/>
        <v/>
      </c>
      <c r="AU875" s="142" t="str">
        <f t="shared" si="120"/>
        <v/>
      </c>
      <c r="AV875" s="275"/>
      <c r="AW875" s="251"/>
      <c r="AX875" s="252"/>
      <c r="AY875" s="253" t="str">
        <f t="shared" si="113"/>
        <v/>
      </c>
      <c r="AZ875" s="253"/>
    </row>
    <row r="876" spans="1:52" s="1" customFormat="1">
      <c r="A876" s="144" t="str">
        <f t="shared" si="114"/>
        <v/>
      </c>
      <c r="B876" s="249" t="str">
        <f t="shared" si="115"/>
        <v/>
      </c>
      <c r="C876" s="9"/>
      <c r="D876" s="144">
        <v>842</v>
      </c>
      <c r="E876" s="144" t="str">
        <f t="shared" si="116"/>
        <v/>
      </c>
      <c r="F876" s="5"/>
      <c r="G876" s="5"/>
      <c r="H876" s="5"/>
      <c r="I876" s="5"/>
      <c r="J876" s="5"/>
      <c r="K876" s="5"/>
      <c r="L876" s="292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32"/>
      <c r="AJ876" s="17"/>
      <c r="AK876" s="32"/>
      <c r="AL876" s="5"/>
      <c r="AM876" s="5"/>
      <c r="AN876" s="5"/>
      <c r="AO876" s="5"/>
      <c r="AP876" s="5"/>
      <c r="AQ876" s="296" t="str">
        <f t="shared" si="119"/>
        <v/>
      </c>
      <c r="AR876" s="142" t="str">
        <f t="shared" si="117"/>
        <v/>
      </c>
      <c r="AS876" s="7" t="str">
        <f>UPPER(IF($AI876="","",IF(COUNTIF($AS$34:$AS875,$AI876)&lt;1,$AI876,"")))</f>
        <v/>
      </c>
      <c r="AT876" s="144" t="str">
        <f t="shared" si="118"/>
        <v/>
      </c>
      <c r="AU876" s="142" t="str">
        <f t="shared" si="120"/>
        <v/>
      </c>
      <c r="AV876" s="275"/>
      <c r="AW876" s="251"/>
      <c r="AX876" s="252"/>
      <c r="AY876" s="253" t="str">
        <f t="shared" si="113"/>
        <v/>
      </c>
      <c r="AZ876" s="253"/>
    </row>
    <row r="877" spans="1:52" s="1" customFormat="1">
      <c r="A877" s="144" t="str">
        <f t="shared" si="114"/>
        <v/>
      </c>
      <c r="B877" s="249" t="str">
        <f t="shared" si="115"/>
        <v/>
      </c>
      <c r="C877" s="9"/>
      <c r="D877" s="144">
        <v>843</v>
      </c>
      <c r="E877" s="144" t="str">
        <f t="shared" si="116"/>
        <v/>
      </c>
      <c r="F877" s="5"/>
      <c r="G877" s="5"/>
      <c r="H877" s="5"/>
      <c r="I877" s="5"/>
      <c r="J877" s="5"/>
      <c r="K877" s="5"/>
      <c r="L877" s="292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32"/>
      <c r="AJ877" s="17"/>
      <c r="AK877" s="32"/>
      <c r="AL877" s="5"/>
      <c r="AM877" s="5"/>
      <c r="AN877" s="5"/>
      <c r="AO877" s="5"/>
      <c r="AP877" s="5"/>
      <c r="AQ877" s="296" t="str">
        <f t="shared" si="119"/>
        <v/>
      </c>
      <c r="AR877" s="142" t="str">
        <f t="shared" si="117"/>
        <v/>
      </c>
      <c r="AS877" s="7" t="str">
        <f>UPPER(IF($AI877="","",IF(COUNTIF($AS$34:$AS876,$AI877)&lt;1,$AI877,"")))</f>
        <v/>
      </c>
      <c r="AT877" s="144" t="str">
        <f t="shared" si="118"/>
        <v/>
      </c>
      <c r="AU877" s="142" t="str">
        <f t="shared" si="120"/>
        <v/>
      </c>
      <c r="AV877" s="275"/>
      <c r="AW877" s="251"/>
      <c r="AX877" s="252"/>
      <c r="AY877" s="253" t="str">
        <f t="shared" si="113"/>
        <v/>
      </c>
      <c r="AZ877" s="253"/>
    </row>
    <row r="878" spans="1:52" s="1" customFormat="1">
      <c r="A878" s="144" t="str">
        <f t="shared" si="114"/>
        <v/>
      </c>
      <c r="B878" s="249" t="str">
        <f t="shared" si="115"/>
        <v/>
      </c>
      <c r="C878" s="9"/>
      <c r="D878" s="144">
        <v>844</v>
      </c>
      <c r="E878" s="144" t="str">
        <f t="shared" si="116"/>
        <v/>
      </c>
      <c r="F878" s="5"/>
      <c r="G878" s="5"/>
      <c r="H878" s="5"/>
      <c r="I878" s="5"/>
      <c r="J878" s="5"/>
      <c r="K878" s="5"/>
      <c r="L878" s="292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32"/>
      <c r="AJ878" s="17"/>
      <c r="AK878" s="32"/>
      <c r="AL878" s="5"/>
      <c r="AM878" s="5"/>
      <c r="AN878" s="5"/>
      <c r="AO878" s="5"/>
      <c r="AP878" s="5"/>
      <c r="AQ878" s="296" t="str">
        <f t="shared" si="119"/>
        <v/>
      </c>
      <c r="AR878" s="142" t="str">
        <f t="shared" si="117"/>
        <v/>
      </c>
      <c r="AS878" s="7" t="str">
        <f>UPPER(IF($AI878="","",IF(COUNTIF($AS$34:$AS877,$AI878)&lt;1,$AI878,"")))</f>
        <v/>
      </c>
      <c r="AT878" s="144" t="str">
        <f t="shared" si="118"/>
        <v/>
      </c>
      <c r="AU878" s="142" t="str">
        <f t="shared" si="120"/>
        <v/>
      </c>
      <c r="AV878" s="275"/>
      <c r="AW878" s="251"/>
      <c r="AX878" s="252"/>
      <c r="AY878" s="253" t="str">
        <f t="shared" si="113"/>
        <v/>
      </c>
      <c r="AZ878" s="253"/>
    </row>
    <row r="879" spans="1:52" s="1" customFormat="1">
      <c r="A879" s="144" t="str">
        <f t="shared" si="114"/>
        <v/>
      </c>
      <c r="B879" s="249" t="str">
        <f t="shared" si="115"/>
        <v/>
      </c>
      <c r="C879" s="9"/>
      <c r="D879" s="144">
        <v>845</v>
      </c>
      <c r="E879" s="144" t="str">
        <f t="shared" si="116"/>
        <v/>
      </c>
      <c r="F879" s="5"/>
      <c r="G879" s="5"/>
      <c r="H879" s="5"/>
      <c r="I879" s="5"/>
      <c r="J879" s="5"/>
      <c r="K879" s="5"/>
      <c r="L879" s="292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32"/>
      <c r="AJ879" s="17"/>
      <c r="AK879" s="32"/>
      <c r="AL879" s="5"/>
      <c r="AM879" s="5"/>
      <c r="AN879" s="5"/>
      <c r="AO879" s="5"/>
      <c r="AP879" s="5"/>
      <c r="AQ879" s="296" t="str">
        <f t="shared" si="119"/>
        <v/>
      </c>
      <c r="AR879" s="142" t="str">
        <f t="shared" si="117"/>
        <v/>
      </c>
      <c r="AS879" s="7" t="str">
        <f>UPPER(IF($AI879="","",IF(COUNTIF($AS$34:$AS878,$AI879)&lt;1,$AI879,"")))</f>
        <v/>
      </c>
      <c r="AT879" s="144" t="str">
        <f t="shared" si="118"/>
        <v/>
      </c>
      <c r="AU879" s="142" t="str">
        <f t="shared" si="120"/>
        <v/>
      </c>
      <c r="AV879" s="275"/>
      <c r="AW879" s="251"/>
      <c r="AX879" s="252"/>
      <c r="AY879" s="253" t="str">
        <f t="shared" si="113"/>
        <v/>
      </c>
      <c r="AZ879" s="253"/>
    </row>
    <row r="880" spans="1:52" s="1" customFormat="1">
      <c r="A880" s="144" t="str">
        <f t="shared" si="114"/>
        <v/>
      </c>
      <c r="B880" s="249" t="str">
        <f t="shared" si="115"/>
        <v/>
      </c>
      <c r="C880" s="9"/>
      <c r="D880" s="144">
        <v>846</v>
      </c>
      <c r="E880" s="144" t="str">
        <f t="shared" si="116"/>
        <v/>
      </c>
      <c r="F880" s="5"/>
      <c r="G880" s="5"/>
      <c r="H880" s="5"/>
      <c r="I880" s="5"/>
      <c r="J880" s="5"/>
      <c r="K880" s="5"/>
      <c r="L880" s="292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32"/>
      <c r="AJ880" s="17"/>
      <c r="AK880" s="32"/>
      <c r="AL880" s="5"/>
      <c r="AM880" s="5"/>
      <c r="AN880" s="5"/>
      <c r="AO880" s="5"/>
      <c r="AP880" s="5"/>
      <c r="AQ880" s="296" t="str">
        <f t="shared" si="119"/>
        <v/>
      </c>
      <c r="AR880" s="142" t="str">
        <f t="shared" si="117"/>
        <v/>
      </c>
      <c r="AS880" s="7" t="str">
        <f>UPPER(IF($AI880="","",IF(COUNTIF($AS$34:$AS879,$AI880)&lt;1,$AI880,"")))</f>
        <v/>
      </c>
      <c r="AT880" s="144" t="str">
        <f t="shared" si="118"/>
        <v/>
      </c>
      <c r="AU880" s="142" t="str">
        <f t="shared" si="120"/>
        <v/>
      </c>
      <c r="AV880" s="275"/>
      <c r="AW880" s="251"/>
      <c r="AX880" s="252"/>
      <c r="AY880" s="253" t="str">
        <f t="shared" si="113"/>
        <v/>
      </c>
      <c r="AZ880" s="253"/>
    </row>
    <row r="881" spans="1:52" s="1" customFormat="1">
      <c r="A881" s="144" t="str">
        <f t="shared" si="114"/>
        <v/>
      </c>
      <c r="B881" s="249" t="str">
        <f t="shared" si="115"/>
        <v/>
      </c>
      <c r="C881" s="9"/>
      <c r="D881" s="144">
        <v>847</v>
      </c>
      <c r="E881" s="144" t="str">
        <f t="shared" si="116"/>
        <v/>
      </c>
      <c r="F881" s="5"/>
      <c r="G881" s="5"/>
      <c r="H881" s="5"/>
      <c r="I881" s="5"/>
      <c r="J881" s="5"/>
      <c r="K881" s="5"/>
      <c r="L881" s="292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32"/>
      <c r="AJ881" s="17"/>
      <c r="AK881" s="32"/>
      <c r="AL881" s="5"/>
      <c r="AM881" s="5"/>
      <c r="AN881" s="5"/>
      <c r="AO881" s="5"/>
      <c r="AP881" s="5"/>
      <c r="AQ881" s="296" t="str">
        <f t="shared" si="119"/>
        <v/>
      </c>
      <c r="AR881" s="142" t="str">
        <f t="shared" si="117"/>
        <v/>
      </c>
      <c r="AS881" s="7" t="str">
        <f>UPPER(IF($AI881="","",IF(COUNTIF($AS$34:$AS880,$AI881)&lt;1,$AI881,"")))</f>
        <v/>
      </c>
      <c r="AT881" s="144" t="str">
        <f t="shared" si="118"/>
        <v/>
      </c>
      <c r="AU881" s="142" t="str">
        <f t="shared" si="120"/>
        <v/>
      </c>
      <c r="AV881" s="275"/>
      <c r="AW881" s="251"/>
      <c r="AX881" s="252"/>
      <c r="AY881" s="253" t="str">
        <f t="shared" si="113"/>
        <v/>
      </c>
      <c r="AZ881" s="253"/>
    </row>
    <row r="882" spans="1:52" s="1" customFormat="1">
      <c r="A882" s="144" t="str">
        <f t="shared" si="114"/>
        <v/>
      </c>
      <c r="B882" s="249" t="str">
        <f t="shared" si="115"/>
        <v/>
      </c>
      <c r="C882" s="9"/>
      <c r="D882" s="144">
        <v>848</v>
      </c>
      <c r="E882" s="144" t="str">
        <f t="shared" si="116"/>
        <v/>
      </c>
      <c r="F882" s="5"/>
      <c r="G882" s="5"/>
      <c r="H882" s="5"/>
      <c r="I882" s="5"/>
      <c r="J882" s="5"/>
      <c r="K882" s="5"/>
      <c r="L882" s="292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32"/>
      <c r="AJ882" s="17"/>
      <c r="AK882" s="32"/>
      <c r="AL882" s="5"/>
      <c r="AM882" s="5"/>
      <c r="AN882" s="5"/>
      <c r="AO882" s="5"/>
      <c r="AP882" s="5"/>
      <c r="AQ882" s="296" t="str">
        <f t="shared" si="119"/>
        <v/>
      </c>
      <c r="AR882" s="142" t="str">
        <f t="shared" si="117"/>
        <v/>
      </c>
      <c r="AS882" s="7" t="str">
        <f>UPPER(IF($AI882="","",IF(COUNTIF($AS$34:$AS881,$AI882)&lt;1,$AI882,"")))</f>
        <v/>
      </c>
      <c r="AT882" s="144" t="str">
        <f t="shared" si="118"/>
        <v/>
      </c>
      <c r="AU882" s="142" t="str">
        <f t="shared" si="120"/>
        <v/>
      </c>
      <c r="AV882" s="275"/>
      <c r="AW882" s="251"/>
      <c r="AX882" s="252"/>
      <c r="AY882" s="253" t="str">
        <f t="shared" si="113"/>
        <v/>
      </c>
      <c r="AZ882" s="253"/>
    </row>
    <row r="883" spans="1:52" s="1" customFormat="1">
      <c r="A883" s="144" t="str">
        <f t="shared" si="114"/>
        <v/>
      </c>
      <c r="B883" s="249" t="str">
        <f t="shared" si="115"/>
        <v/>
      </c>
      <c r="C883" s="9"/>
      <c r="D883" s="144">
        <v>849</v>
      </c>
      <c r="E883" s="144" t="str">
        <f t="shared" si="116"/>
        <v/>
      </c>
      <c r="F883" s="5"/>
      <c r="G883" s="5"/>
      <c r="H883" s="5"/>
      <c r="I883" s="5"/>
      <c r="J883" s="5"/>
      <c r="K883" s="5"/>
      <c r="L883" s="292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32"/>
      <c r="AJ883" s="17"/>
      <c r="AK883" s="32"/>
      <c r="AL883" s="5"/>
      <c r="AM883" s="5"/>
      <c r="AN883" s="5"/>
      <c r="AO883" s="5"/>
      <c r="AP883" s="5"/>
      <c r="AQ883" s="296" t="str">
        <f t="shared" si="119"/>
        <v/>
      </c>
      <c r="AR883" s="142" t="str">
        <f t="shared" si="117"/>
        <v/>
      </c>
      <c r="AS883" s="7" t="str">
        <f>UPPER(IF($AI883="","",IF(COUNTIF($AS$34:$AS882,$AI883)&lt;1,$AI883,"")))</f>
        <v/>
      </c>
      <c r="AT883" s="144" t="str">
        <f t="shared" si="118"/>
        <v/>
      </c>
      <c r="AU883" s="142" t="str">
        <f t="shared" si="120"/>
        <v/>
      </c>
      <c r="AV883" s="275"/>
      <c r="AW883" s="251"/>
      <c r="AX883" s="252"/>
      <c r="AY883" s="253" t="str">
        <f t="shared" si="113"/>
        <v/>
      </c>
      <c r="AZ883" s="253"/>
    </row>
    <row r="884" spans="1:52" s="1" customFormat="1">
      <c r="A884" s="144" t="str">
        <f t="shared" si="114"/>
        <v/>
      </c>
      <c r="B884" s="249" t="str">
        <f t="shared" si="115"/>
        <v/>
      </c>
      <c r="C884" s="9"/>
      <c r="D884" s="144">
        <v>850</v>
      </c>
      <c r="E884" s="144" t="str">
        <f t="shared" si="116"/>
        <v/>
      </c>
      <c r="F884" s="5"/>
      <c r="G884" s="5"/>
      <c r="H884" s="5"/>
      <c r="I884" s="5"/>
      <c r="J884" s="5"/>
      <c r="K884" s="5"/>
      <c r="L884" s="292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32"/>
      <c r="AJ884" s="17"/>
      <c r="AK884" s="32"/>
      <c r="AL884" s="5"/>
      <c r="AM884" s="5"/>
      <c r="AN884" s="5"/>
      <c r="AO884" s="5"/>
      <c r="AP884" s="5"/>
      <c r="AQ884" s="296" t="str">
        <f t="shared" si="119"/>
        <v/>
      </c>
      <c r="AR884" s="142" t="str">
        <f t="shared" si="117"/>
        <v/>
      </c>
      <c r="AS884" s="7" t="str">
        <f>UPPER(IF($AI884="","",IF(COUNTIF($AS$34:$AS883,$AI884)&lt;1,$AI884,"")))</f>
        <v/>
      </c>
      <c r="AT884" s="144" t="str">
        <f t="shared" si="118"/>
        <v/>
      </c>
      <c r="AU884" s="142" t="str">
        <f t="shared" si="120"/>
        <v/>
      </c>
      <c r="AV884" s="275"/>
      <c r="AW884" s="251"/>
      <c r="AX884" s="252"/>
      <c r="AY884" s="253" t="str">
        <f t="shared" si="113"/>
        <v/>
      </c>
      <c r="AZ884" s="253"/>
    </row>
    <row r="885" spans="1:52" s="1" customFormat="1">
      <c r="A885" s="144" t="str">
        <f t="shared" si="114"/>
        <v/>
      </c>
      <c r="B885" s="249" t="str">
        <f t="shared" si="115"/>
        <v/>
      </c>
      <c r="C885" s="9"/>
      <c r="D885" s="144">
        <v>851</v>
      </c>
      <c r="E885" s="144" t="str">
        <f t="shared" si="116"/>
        <v/>
      </c>
      <c r="F885" s="5"/>
      <c r="G885" s="5"/>
      <c r="H885" s="5"/>
      <c r="I885" s="5"/>
      <c r="J885" s="5"/>
      <c r="K885" s="5"/>
      <c r="L885" s="292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32"/>
      <c r="AJ885" s="17"/>
      <c r="AK885" s="32"/>
      <c r="AL885" s="5"/>
      <c r="AM885" s="5"/>
      <c r="AN885" s="5"/>
      <c r="AO885" s="5"/>
      <c r="AP885" s="5"/>
      <c r="AQ885" s="296" t="str">
        <f t="shared" si="119"/>
        <v/>
      </c>
      <c r="AR885" s="142" t="str">
        <f t="shared" si="117"/>
        <v/>
      </c>
      <c r="AS885" s="7" t="str">
        <f>UPPER(IF($AI885="","",IF(COUNTIF($AS$34:$AS884,$AI885)&lt;1,$AI885,"")))</f>
        <v/>
      </c>
      <c r="AT885" s="144" t="str">
        <f t="shared" si="118"/>
        <v/>
      </c>
      <c r="AU885" s="142" t="str">
        <f t="shared" si="120"/>
        <v/>
      </c>
      <c r="AV885" s="275"/>
      <c r="AW885" s="251"/>
      <c r="AX885" s="252"/>
      <c r="AY885" s="253" t="str">
        <f t="shared" si="113"/>
        <v/>
      </c>
      <c r="AZ885" s="253"/>
    </row>
    <row r="886" spans="1:52" s="1" customFormat="1">
      <c r="A886" s="144" t="str">
        <f t="shared" si="114"/>
        <v/>
      </c>
      <c r="B886" s="249" t="str">
        <f t="shared" si="115"/>
        <v/>
      </c>
      <c r="C886" s="9"/>
      <c r="D886" s="144">
        <v>852</v>
      </c>
      <c r="E886" s="144" t="str">
        <f t="shared" si="116"/>
        <v/>
      </c>
      <c r="F886" s="5"/>
      <c r="G886" s="5"/>
      <c r="H886" s="5"/>
      <c r="I886" s="5"/>
      <c r="J886" s="5"/>
      <c r="K886" s="5"/>
      <c r="L886" s="292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32"/>
      <c r="AJ886" s="17"/>
      <c r="AK886" s="32"/>
      <c r="AL886" s="5"/>
      <c r="AM886" s="5"/>
      <c r="AN886" s="5"/>
      <c r="AO886" s="5"/>
      <c r="AP886" s="5"/>
      <c r="AQ886" s="296" t="str">
        <f t="shared" si="119"/>
        <v/>
      </c>
      <c r="AR886" s="142" t="str">
        <f t="shared" si="117"/>
        <v/>
      </c>
      <c r="AS886" s="7" t="str">
        <f>UPPER(IF($AI886="","",IF(COUNTIF($AS$34:$AS885,$AI886)&lt;1,$AI886,"")))</f>
        <v/>
      </c>
      <c r="AT886" s="144" t="str">
        <f t="shared" si="118"/>
        <v/>
      </c>
      <c r="AU886" s="142" t="str">
        <f t="shared" si="120"/>
        <v/>
      </c>
      <c r="AV886" s="275"/>
      <c r="AW886" s="251"/>
      <c r="AX886" s="252"/>
      <c r="AY886" s="253" t="str">
        <f t="shared" si="113"/>
        <v/>
      </c>
      <c r="AZ886" s="253"/>
    </row>
    <row r="887" spans="1:52" s="1" customFormat="1">
      <c r="A887" s="144" t="str">
        <f t="shared" si="114"/>
        <v/>
      </c>
      <c r="B887" s="249" t="str">
        <f t="shared" si="115"/>
        <v/>
      </c>
      <c r="C887" s="9"/>
      <c r="D887" s="144">
        <v>853</v>
      </c>
      <c r="E887" s="144" t="str">
        <f t="shared" si="116"/>
        <v/>
      </c>
      <c r="F887" s="5"/>
      <c r="G887" s="5"/>
      <c r="H887" s="5"/>
      <c r="I887" s="5"/>
      <c r="J887" s="5"/>
      <c r="K887" s="5"/>
      <c r="L887" s="292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32"/>
      <c r="AJ887" s="17"/>
      <c r="AK887" s="32"/>
      <c r="AL887" s="5"/>
      <c r="AM887" s="5"/>
      <c r="AN887" s="5"/>
      <c r="AO887" s="5"/>
      <c r="AP887" s="5"/>
      <c r="AQ887" s="296" t="str">
        <f t="shared" si="119"/>
        <v/>
      </c>
      <c r="AR887" s="142" t="str">
        <f t="shared" si="117"/>
        <v/>
      </c>
      <c r="AS887" s="7" t="str">
        <f>UPPER(IF($AI887="","",IF(COUNTIF($AS$34:$AS886,$AI887)&lt;1,$AI887,"")))</f>
        <v/>
      </c>
      <c r="AT887" s="144" t="str">
        <f t="shared" si="118"/>
        <v/>
      </c>
      <c r="AU887" s="142" t="str">
        <f t="shared" si="120"/>
        <v/>
      </c>
      <c r="AV887" s="275"/>
      <c r="AW887" s="251"/>
      <c r="AX887" s="252"/>
      <c r="AY887" s="253" t="str">
        <f t="shared" si="113"/>
        <v/>
      </c>
      <c r="AZ887" s="253"/>
    </row>
    <row r="888" spans="1:52" s="1" customFormat="1">
      <c r="A888" s="144" t="str">
        <f t="shared" si="114"/>
        <v/>
      </c>
      <c r="B888" s="249" t="str">
        <f t="shared" si="115"/>
        <v/>
      </c>
      <c r="C888" s="9"/>
      <c r="D888" s="144">
        <v>854</v>
      </c>
      <c r="E888" s="144" t="str">
        <f t="shared" si="116"/>
        <v/>
      </c>
      <c r="F888" s="5"/>
      <c r="G888" s="5"/>
      <c r="H888" s="5"/>
      <c r="I888" s="5"/>
      <c r="J888" s="5"/>
      <c r="K888" s="5"/>
      <c r="L888" s="292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  <c r="AG888" s="5"/>
      <c r="AH888" s="5"/>
      <c r="AI888" s="32"/>
      <c r="AJ888" s="17"/>
      <c r="AK888" s="32"/>
      <c r="AL888" s="5"/>
      <c r="AM888" s="5"/>
      <c r="AN888" s="5"/>
      <c r="AO888" s="5"/>
      <c r="AP888" s="5"/>
      <c r="AQ888" s="296" t="str">
        <f t="shared" si="119"/>
        <v/>
      </c>
      <c r="AR888" s="142" t="str">
        <f t="shared" si="117"/>
        <v/>
      </c>
      <c r="AS888" s="7" t="str">
        <f>UPPER(IF($AI888="","",IF(COUNTIF($AS$34:$AS887,$AI888)&lt;1,$AI888,"")))</f>
        <v/>
      </c>
      <c r="AT888" s="144" t="str">
        <f t="shared" si="118"/>
        <v/>
      </c>
      <c r="AU888" s="142" t="str">
        <f t="shared" si="120"/>
        <v/>
      </c>
      <c r="AV888" s="275"/>
      <c r="AW888" s="251"/>
      <c r="AX888" s="252"/>
      <c r="AY888" s="253" t="str">
        <f t="shared" si="113"/>
        <v/>
      </c>
      <c r="AZ888" s="253"/>
    </row>
    <row r="889" spans="1:52" s="1" customFormat="1">
      <c r="A889" s="144" t="str">
        <f t="shared" si="114"/>
        <v/>
      </c>
      <c r="B889" s="249" t="str">
        <f t="shared" si="115"/>
        <v/>
      </c>
      <c r="C889" s="9"/>
      <c r="D889" s="144">
        <v>855</v>
      </c>
      <c r="E889" s="144" t="str">
        <f t="shared" si="116"/>
        <v/>
      </c>
      <c r="F889" s="5"/>
      <c r="G889" s="5"/>
      <c r="H889" s="5"/>
      <c r="I889" s="5"/>
      <c r="J889" s="5"/>
      <c r="K889" s="5"/>
      <c r="L889" s="292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  <c r="AG889" s="5"/>
      <c r="AH889" s="5"/>
      <c r="AI889" s="32"/>
      <c r="AJ889" s="17"/>
      <c r="AK889" s="32"/>
      <c r="AL889" s="5"/>
      <c r="AM889" s="5"/>
      <c r="AN889" s="5"/>
      <c r="AO889" s="5"/>
      <c r="AP889" s="5"/>
      <c r="AQ889" s="296" t="str">
        <f t="shared" si="119"/>
        <v/>
      </c>
      <c r="AR889" s="142" t="str">
        <f t="shared" si="117"/>
        <v/>
      </c>
      <c r="AS889" s="7" t="str">
        <f>UPPER(IF($AI889="","",IF(COUNTIF($AS$34:$AS888,$AI889)&lt;1,$AI889,"")))</f>
        <v/>
      </c>
      <c r="AT889" s="144" t="str">
        <f t="shared" si="118"/>
        <v/>
      </c>
      <c r="AU889" s="142" t="str">
        <f t="shared" si="120"/>
        <v/>
      </c>
      <c r="AV889" s="275"/>
      <c r="AW889" s="251"/>
      <c r="AX889" s="252"/>
      <c r="AY889" s="253" t="str">
        <f t="shared" si="113"/>
        <v/>
      </c>
      <c r="AZ889" s="253"/>
    </row>
    <row r="890" spans="1:52" s="1" customFormat="1">
      <c r="A890" s="144" t="str">
        <f t="shared" si="114"/>
        <v/>
      </c>
      <c r="B890" s="249" t="str">
        <f t="shared" si="115"/>
        <v/>
      </c>
      <c r="C890" s="9"/>
      <c r="D890" s="144">
        <v>856</v>
      </c>
      <c r="E890" s="144" t="str">
        <f t="shared" si="116"/>
        <v/>
      </c>
      <c r="F890" s="5"/>
      <c r="G890" s="5"/>
      <c r="H890" s="5"/>
      <c r="I890" s="5"/>
      <c r="J890" s="5"/>
      <c r="K890" s="5"/>
      <c r="L890" s="292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32"/>
      <c r="AJ890" s="17"/>
      <c r="AK890" s="32"/>
      <c r="AL890" s="5"/>
      <c r="AM890" s="5"/>
      <c r="AN890" s="5"/>
      <c r="AO890" s="5"/>
      <c r="AP890" s="5"/>
      <c r="AQ890" s="296" t="str">
        <f t="shared" si="119"/>
        <v/>
      </c>
      <c r="AR890" s="142" t="str">
        <f t="shared" si="117"/>
        <v/>
      </c>
      <c r="AS890" s="7" t="str">
        <f>UPPER(IF($AI890="","",IF(COUNTIF($AS$34:$AS889,$AI890)&lt;1,$AI890,"")))</f>
        <v/>
      </c>
      <c r="AT890" s="144" t="str">
        <f t="shared" si="118"/>
        <v/>
      </c>
      <c r="AU890" s="142" t="str">
        <f t="shared" si="120"/>
        <v/>
      </c>
      <c r="AV890" s="275"/>
      <c r="AW890" s="251"/>
      <c r="AX890" s="252"/>
      <c r="AY890" s="253" t="str">
        <f t="shared" si="113"/>
        <v/>
      </c>
      <c r="AZ890" s="253"/>
    </row>
    <row r="891" spans="1:52" s="1" customFormat="1">
      <c r="A891" s="144" t="str">
        <f t="shared" si="114"/>
        <v/>
      </c>
      <c r="B891" s="249" t="str">
        <f t="shared" si="115"/>
        <v/>
      </c>
      <c r="C891" s="9"/>
      <c r="D891" s="144">
        <v>857</v>
      </c>
      <c r="E891" s="144" t="str">
        <f t="shared" si="116"/>
        <v/>
      </c>
      <c r="F891" s="5"/>
      <c r="G891" s="5"/>
      <c r="H891" s="5"/>
      <c r="I891" s="5"/>
      <c r="J891" s="5"/>
      <c r="K891" s="5"/>
      <c r="L891" s="292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  <c r="AG891" s="5"/>
      <c r="AH891" s="5"/>
      <c r="AI891" s="32"/>
      <c r="AJ891" s="17"/>
      <c r="AK891" s="32"/>
      <c r="AL891" s="5"/>
      <c r="AM891" s="5"/>
      <c r="AN891" s="5"/>
      <c r="AO891" s="5"/>
      <c r="AP891" s="5"/>
      <c r="AQ891" s="296" t="str">
        <f t="shared" si="119"/>
        <v/>
      </c>
      <c r="AR891" s="142" t="str">
        <f t="shared" si="117"/>
        <v/>
      </c>
      <c r="AS891" s="7" t="str">
        <f>UPPER(IF($AI891="","",IF(COUNTIF($AS$34:$AS890,$AI891)&lt;1,$AI891,"")))</f>
        <v/>
      </c>
      <c r="AT891" s="144" t="str">
        <f t="shared" si="118"/>
        <v/>
      </c>
      <c r="AU891" s="142" t="str">
        <f t="shared" si="120"/>
        <v/>
      </c>
      <c r="AV891" s="275"/>
      <c r="AW891" s="251"/>
      <c r="AX891" s="252"/>
      <c r="AY891" s="253" t="str">
        <f t="shared" si="113"/>
        <v/>
      </c>
      <c r="AZ891" s="253"/>
    </row>
    <row r="892" spans="1:52" s="1" customFormat="1">
      <c r="A892" s="144" t="str">
        <f t="shared" si="114"/>
        <v/>
      </c>
      <c r="B892" s="249" t="str">
        <f t="shared" si="115"/>
        <v/>
      </c>
      <c r="C892" s="9"/>
      <c r="D892" s="144">
        <v>858</v>
      </c>
      <c r="E892" s="144" t="str">
        <f t="shared" si="116"/>
        <v/>
      </c>
      <c r="F892" s="5"/>
      <c r="G892" s="5"/>
      <c r="H892" s="5"/>
      <c r="I892" s="5"/>
      <c r="J892" s="5"/>
      <c r="K892" s="5"/>
      <c r="L892" s="292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  <c r="AG892" s="5"/>
      <c r="AH892" s="5"/>
      <c r="AI892" s="32"/>
      <c r="AJ892" s="17"/>
      <c r="AK892" s="32"/>
      <c r="AL892" s="5"/>
      <c r="AM892" s="5"/>
      <c r="AN892" s="5"/>
      <c r="AO892" s="5"/>
      <c r="AP892" s="5"/>
      <c r="AQ892" s="296" t="str">
        <f t="shared" si="119"/>
        <v/>
      </c>
      <c r="AR892" s="142" t="str">
        <f t="shared" si="117"/>
        <v/>
      </c>
      <c r="AS892" s="7" t="str">
        <f>UPPER(IF($AI892="","",IF(COUNTIF($AS$34:$AS891,$AI892)&lt;1,$AI892,"")))</f>
        <v/>
      </c>
      <c r="AT892" s="144" t="str">
        <f t="shared" si="118"/>
        <v/>
      </c>
      <c r="AU892" s="142" t="str">
        <f t="shared" si="120"/>
        <v/>
      </c>
      <c r="AV892" s="275"/>
      <c r="AW892" s="251"/>
      <c r="AX892" s="252"/>
      <c r="AY892" s="253" t="str">
        <f t="shared" si="113"/>
        <v/>
      </c>
      <c r="AZ892" s="253"/>
    </row>
    <row r="893" spans="1:52" s="1" customFormat="1">
      <c r="A893" s="144" t="str">
        <f t="shared" si="114"/>
        <v/>
      </c>
      <c r="B893" s="249" t="str">
        <f t="shared" si="115"/>
        <v/>
      </c>
      <c r="C893" s="9"/>
      <c r="D893" s="144">
        <v>859</v>
      </c>
      <c r="E893" s="144" t="str">
        <f t="shared" si="116"/>
        <v/>
      </c>
      <c r="F893" s="5"/>
      <c r="G893" s="5"/>
      <c r="H893" s="5"/>
      <c r="I893" s="5"/>
      <c r="J893" s="5"/>
      <c r="K893" s="5"/>
      <c r="L893" s="292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  <c r="AG893" s="5"/>
      <c r="AH893" s="5"/>
      <c r="AI893" s="32"/>
      <c r="AJ893" s="17"/>
      <c r="AK893" s="32"/>
      <c r="AL893" s="5"/>
      <c r="AM893" s="5"/>
      <c r="AN893" s="5"/>
      <c r="AO893" s="5"/>
      <c r="AP893" s="5"/>
      <c r="AQ893" s="296" t="str">
        <f t="shared" si="119"/>
        <v/>
      </c>
      <c r="AR893" s="142" t="str">
        <f t="shared" si="117"/>
        <v/>
      </c>
      <c r="AS893" s="7" t="str">
        <f>UPPER(IF($AI893="","",IF(COUNTIF($AS$34:$AS892,$AI893)&lt;1,$AI893,"")))</f>
        <v/>
      </c>
      <c r="AT893" s="144" t="str">
        <f t="shared" si="118"/>
        <v/>
      </c>
      <c r="AU893" s="142" t="str">
        <f t="shared" si="120"/>
        <v/>
      </c>
      <c r="AV893" s="275"/>
      <c r="AW893" s="251"/>
      <c r="AX893" s="252"/>
      <c r="AY893" s="253" t="str">
        <f t="shared" si="113"/>
        <v/>
      </c>
      <c r="AZ893" s="253"/>
    </row>
    <row r="894" spans="1:52" s="1" customFormat="1">
      <c r="A894" s="144" t="str">
        <f t="shared" si="114"/>
        <v/>
      </c>
      <c r="B894" s="249" t="str">
        <f t="shared" si="115"/>
        <v/>
      </c>
      <c r="C894" s="9"/>
      <c r="D894" s="144">
        <v>860</v>
      </c>
      <c r="E894" s="144" t="str">
        <f t="shared" si="116"/>
        <v/>
      </c>
      <c r="F894" s="5"/>
      <c r="G894" s="5"/>
      <c r="H894" s="5"/>
      <c r="I894" s="5"/>
      <c r="J894" s="5"/>
      <c r="K894" s="5"/>
      <c r="L894" s="292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32"/>
      <c r="AJ894" s="17"/>
      <c r="AK894" s="32"/>
      <c r="AL894" s="5"/>
      <c r="AM894" s="5"/>
      <c r="AN894" s="5"/>
      <c r="AO894" s="5"/>
      <c r="AP894" s="5"/>
      <c r="AQ894" s="296" t="str">
        <f t="shared" si="119"/>
        <v/>
      </c>
      <c r="AR894" s="142" t="str">
        <f t="shared" si="117"/>
        <v/>
      </c>
      <c r="AS894" s="7" t="str">
        <f>UPPER(IF($AI894="","",IF(COUNTIF($AS$34:$AS893,$AI894)&lt;1,$AI894,"")))</f>
        <v/>
      </c>
      <c r="AT894" s="144" t="str">
        <f t="shared" si="118"/>
        <v/>
      </c>
      <c r="AU894" s="142" t="str">
        <f t="shared" si="120"/>
        <v/>
      </c>
      <c r="AV894" s="275"/>
      <c r="AW894" s="251"/>
      <c r="AX894" s="252"/>
      <c r="AY894" s="253" t="str">
        <f t="shared" si="113"/>
        <v/>
      </c>
      <c r="AZ894" s="253"/>
    </row>
    <row r="895" spans="1:52" s="1" customFormat="1">
      <c r="A895" s="144" t="str">
        <f t="shared" si="114"/>
        <v/>
      </c>
      <c r="B895" s="249" t="str">
        <f t="shared" si="115"/>
        <v/>
      </c>
      <c r="C895" s="9"/>
      <c r="D895" s="144">
        <v>861</v>
      </c>
      <c r="E895" s="144" t="str">
        <f t="shared" si="116"/>
        <v/>
      </c>
      <c r="F895" s="5"/>
      <c r="G895" s="5"/>
      <c r="H895" s="5"/>
      <c r="I895" s="5"/>
      <c r="J895" s="5"/>
      <c r="K895" s="5"/>
      <c r="L895" s="292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  <c r="AG895" s="5"/>
      <c r="AH895" s="5"/>
      <c r="AI895" s="32"/>
      <c r="AJ895" s="17"/>
      <c r="AK895" s="32"/>
      <c r="AL895" s="5"/>
      <c r="AM895" s="5"/>
      <c r="AN895" s="5"/>
      <c r="AO895" s="5"/>
      <c r="AP895" s="5"/>
      <c r="AQ895" s="296" t="str">
        <f t="shared" si="119"/>
        <v/>
      </c>
      <c r="AR895" s="142" t="str">
        <f t="shared" si="117"/>
        <v/>
      </c>
      <c r="AS895" s="7" t="str">
        <f>UPPER(IF($AI895="","",IF(COUNTIF($AS$34:$AS894,$AI895)&lt;1,$AI895,"")))</f>
        <v/>
      </c>
      <c r="AT895" s="144" t="str">
        <f t="shared" si="118"/>
        <v/>
      </c>
      <c r="AU895" s="142" t="str">
        <f t="shared" si="120"/>
        <v/>
      </c>
      <c r="AV895" s="275"/>
      <c r="AW895" s="251"/>
      <c r="AX895" s="252"/>
      <c r="AY895" s="253" t="str">
        <f t="shared" si="113"/>
        <v/>
      </c>
      <c r="AZ895" s="253"/>
    </row>
    <row r="896" spans="1:52" s="1" customFormat="1">
      <c r="A896" s="144" t="str">
        <f t="shared" si="114"/>
        <v/>
      </c>
      <c r="B896" s="249" t="str">
        <f t="shared" si="115"/>
        <v/>
      </c>
      <c r="C896" s="9"/>
      <c r="D896" s="144">
        <v>862</v>
      </c>
      <c r="E896" s="144" t="str">
        <f t="shared" si="116"/>
        <v/>
      </c>
      <c r="F896" s="5"/>
      <c r="G896" s="5"/>
      <c r="H896" s="5"/>
      <c r="I896" s="5"/>
      <c r="J896" s="5"/>
      <c r="K896" s="5"/>
      <c r="L896" s="292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  <c r="AG896" s="5"/>
      <c r="AH896" s="5"/>
      <c r="AI896" s="32"/>
      <c r="AJ896" s="17"/>
      <c r="AK896" s="32"/>
      <c r="AL896" s="5"/>
      <c r="AM896" s="5"/>
      <c r="AN896" s="5"/>
      <c r="AO896" s="5"/>
      <c r="AP896" s="5"/>
      <c r="AQ896" s="296" t="str">
        <f t="shared" si="119"/>
        <v/>
      </c>
      <c r="AR896" s="142" t="str">
        <f t="shared" si="117"/>
        <v/>
      </c>
      <c r="AS896" s="7" t="str">
        <f>UPPER(IF($AI896="","",IF(COUNTIF($AS$34:$AS895,$AI896)&lt;1,$AI896,"")))</f>
        <v/>
      </c>
      <c r="AT896" s="144" t="str">
        <f t="shared" si="118"/>
        <v/>
      </c>
      <c r="AU896" s="142" t="str">
        <f t="shared" si="120"/>
        <v/>
      </c>
      <c r="AV896" s="275"/>
      <c r="AW896" s="251"/>
      <c r="AX896" s="252"/>
      <c r="AY896" s="253" t="str">
        <f t="shared" si="113"/>
        <v/>
      </c>
      <c r="AZ896" s="253"/>
    </row>
    <row r="897" spans="1:52" s="1" customFormat="1">
      <c r="A897" s="144" t="str">
        <f t="shared" si="114"/>
        <v/>
      </c>
      <c r="B897" s="249" t="str">
        <f t="shared" si="115"/>
        <v/>
      </c>
      <c r="C897" s="9"/>
      <c r="D897" s="144">
        <v>863</v>
      </c>
      <c r="E897" s="144" t="str">
        <f t="shared" si="116"/>
        <v/>
      </c>
      <c r="F897" s="5"/>
      <c r="G897" s="5"/>
      <c r="H897" s="5"/>
      <c r="I897" s="5"/>
      <c r="J897" s="5"/>
      <c r="K897" s="5"/>
      <c r="L897" s="292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  <c r="AF897" s="5"/>
      <c r="AG897" s="5"/>
      <c r="AH897" s="5"/>
      <c r="AI897" s="32"/>
      <c r="AJ897" s="17"/>
      <c r="AK897" s="32"/>
      <c r="AL897" s="5"/>
      <c r="AM897" s="5"/>
      <c r="AN897" s="5"/>
      <c r="AO897" s="5"/>
      <c r="AP897" s="5"/>
      <c r="AQ897" s="296" t="str">
        <f t="shared" si="119"/>
        <v/>
      </c>
      <c r="AR897" s="142" t="str">
        <f t="shared" si="117"/>
        <v/>
      </c>
      <c r="AS897" s="7" t="str">
        <f>UPPER(IF($AI897="","",IF(COUNTIF($AS$34:$AS896,$AI897)&lt;1,$AI897,"")))</f>
        <v/>
      </c>
      <c r="AT897" s="144" t="str">
        <f t="shared" si="118"/>
        <v/>
      </c>
      <c r="AU897" s="142" t="str">
        <f t="shared" si="120"/>
        <v/>
      </c>
      <c r="AV897" s="275"/>
      <c r="AW897" s="251"/>
      <c r="AX897" s="252"/>
      <c r="AY897" s="253" t="str">
        <f t="shared" si="113"/>
        <v/>
      </c>
      <c r="AZ897" s="253"/>
    </row>
    <row r="898" spans="1:52" s="1" customFormat="1">
      <c r="A898" s="144" t="str">
        <f t="shared" si="114"/>
        <v/>
      </c>
      <c r="B898" s="249" t="str">
        <f t="shared" si="115"/>
        <v/>
      </c>
      <c r="C898" s="9"/>
      <c r="D898" s="144">
        <v>864</v>
      </c>
      <c r="E898" s="144" t="str">
        <f t="shared" si="116"/>
        <v/>
      </c>
      <c r="F898" s="5"/>
      <c r="G898" s="5"/>
      <c r="H898" s="5"/>
      <c r="I898" s="5"/>
      <c r="J898" s="5"/>
      <c r="K898" s="5"/>
      <c r="L898" s="292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  <c r="AG898" s="5"/>
      <c r="AH898" s="5"/>
      <c r="AI898" s="32"/>
      <c r="AJ898" s="17"/>
      <c r="AK898" s="32"/>
      <c r="AL898" s="5"/>
      <c r="AM898" s="5"/>
      <c r="AN898" s="5"/>
      <c r="AO898" s="5"/>
      <c r="AP898" s="5"/>
      <c r="AQ898" s="296" t="str">
        <f t="shared" si="119"/>
        <v/>
      </c>
      <c r="AR898" s="142" t="str">
        <f t="shared" si="117"/>
        <v/>
      </c>
      <c r="AS898" s="7" t="str">
        <f>UPPER(IF($AI898="","",IF(COUNTIF($AS$34:$AS897,$AI898)&lt;1,$AI898,"")))</f>
        <v/>
      </c>
      <c r="AT898" s="144" t="str">
        <f t="shared" si="118"/>
        <v/>
      </c>
      <c r="AU898" s="142" t="str">
        <f t="shared" si="120"/>
        <v/>
      </c>
      <c r="AV898" s="275"/>
      <c r="AW898" s="251"/>
      <c r="AX898" s="252"/>
      <c r="AY898" s="253" t="str">
        <f t="shared" si="113"/>
        <v/>
      </c>
      <c r="AZ898" s="253"/>
    </row>
    <row r="899" spans="1:52" s="1" customFormat="1">
      <c r="A899" s="144" t="str">
        <f t="shared" si="114"/>
        <v/>
      </c>
      <c r="B899" s="249" t="str">
        <f t="shared" si="115"/>
        <v/>
      </c>
      <c r="C899" s="9"/>
      <c r="D899" s="144">
        <v>865</v>
      </c>
      <c r="E899" s="144" t="str">
        <f t="shared" si="116"/>
        <v/>
      </c>
      <c r="F899" s="5"/>
      <c r="G899" s="5"/>
      <c r="H899" s="5"/>
      <c r="I899" s="5"/>
      <c r="J899" s="5"/>
      <c r="K899" s="5"/>
      <c r="L899" s="292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  <c r="AG899" s="5"/>
      <c r="AH899" s="5"/>
      <c r="AI899" s="32"/>
      <c r="AJ899" s="17"/>
      <c r="AK899" s="32"/>
      <c r="AL899" s="5"/>
      <c r="AM899" s="5"/>
      <c r="AN899" s="5"/>
      <c r="AO899" s="5"/>
      <c r="AP899" s="5"/>
      <c r="AQ899" s="296" t="str">
        <f t="shared" si="119"/>
        <v/>
      </c>
      <c r="AR899" s="142" t="str">
        <f t="shared" si="117"/>
        <v/>
      </c>
      <c r="AS899" s="7" t="str">
        <f>UPPER(IF($AI899="","",IF(COUNTIF($AS$34:$AS898,$AI899)&lt;1,$AI899,"")))</f>
        <v/>
      </c>
      <c r="AT899" s="144" t="str">
        <f t="shared" si="118"/>
        <v/>
      </c>
      <c r="AU899" s="142" t="str">
        <f t="shared" si="120"/>
        <v/>
      </c>
      <c r="AV899" s="275"/>
      <c r="AW899" s="251"/>
      <c r="AX899" s="252"/>
      <c r="AY899" s="253" t="str">
        <f t="shared" si="113"/>
        <v/>
      </c>
      <c r="AZ899" s="253"/>
    </row>
    <row r="900" spans="1:52" s="1" customFormat="1">
      <c r="A900" s="144" t="str">
        <f t="shared" si="114"/>
        <v/>
      </c>
      <c r="B900" s="249" t="str">
        <f t="shared" si="115"/>
        <v/>
      </c>
      <c r="C900" s="9"/>
      <c r="D900" s="144">
        <v>866</v>
      </c>
      <c r="E900" s="144" t="str">
        <f t="shared" si="116"/>
        <v/>
      </c>
      <c r="F900" s="5"/>
      <c r="G900" s="5"/>
      <c r="H900" s="5"/>
      <c r="I900" s="5"/>
      <c r="J900" s="5"/>
      <c r="K900" s="5"/>
      <c r="L900" s="292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  <c r="AG900" s="5"/>
      <c r="AH900" s="5"/>
      <c r="AI900" s="32"/>
      <c r="AJ900" s="17"/>
      <c r="AK900" s="32"/>
      <c r="AL900" s="5"/>
      <c r="AM900" s="5"/>
      <c r="AN900" s="5"/>
      <c r="AO900" s="5"/>
      <c r="AP900" s="5"/>
      <c r="AQ900" s="296" t="str">
        <f t="shared" si="119"/>
        <v/>
      </c>
      <c r="AR900" s="142" t="str">
        <f t="shared" si="117"/>
        <v/>
      </c>
      <c r="AS900" s="7" t="str">
        <f>UPPER(IF($AI900="","",IF(COUNTIF($AS$34:$AS899,$AI900)&lt;1,$AI900,"")))</f>
        <v/>
      </c>
      <c r="AT900" s="144" t="str">
        <f t="shared" si="118"/>
        <v/>
      </c>
      <c r="AU900" s="142" t="str">
        <f t="shared" si="120"/>
        <v/>
      </c>
      <c r="AV900" s="275"/>
      <c r="AW900" s="251"/>
      <c r="AX900" s="252"/>
      <c r="AY900" s="253" t="str">
        <f t="shared" si="113"/>
        <v/>
      </c>
      <c r="AZ900" s="253"/>
    </row>
    <row r="901" spans="1:52" s="1" customFormat="1">
      <c r="A901" s="144" t="str">
        <f t="shared" si="114"/>
        <v/>
      </c>
      <c r="B901" s="249" t="str">
        <f t="shared" si="115"/>
        <v/>
      </c>
      <c r="C901" s="9"/>
      <c r="D901" s="144">
        <v>867</v>
      </c>
      <c r="E901" s="144" t="str">
        <f t="shared" si="116"/>
        <v/>
      </c>
      <c r="F901" s="5"/>
      <c r="G901" s="5"/>
      <c r="H901" s="5"/>
      <c r="I901" s="5"/>
      <c r="J901" s="5"/>
      <c r="K901" s="5"/>
      <c r="L901" s="292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32"/>
      <c r="AJ901" s="17"/>
      <c r="AK901" s="32"/>
      <c r="AL901" s="5"/>
      <c r="AM901" s="5"/>
      <c r="AN901" s="5"/>
      <c r="AO901" s="5"/>
      <c r="AP901" s="5"/>
      <c r="AQ901" s="296" t="str">
        <f t="shared" si="119"/>
        <v/>
      </c>
      <c r="AR901" s="142" t="str">
        <f t="shared" si="117"/>
        <v/>
      </c>
      <c r="AS901" s="7" t="str">
        <f>UPPER(IF($AI901="","",IF(COUNTIF($AS$34:$AS900,$AI901)&lt;1,$AI901,"")))</f>
        <v/>
      </c>
      <c r="AT901" s="144" t="str">
        <f t="shared" si="118"/>
        <v/>
      </c>
      <c r="AU901" s="142" t="str">
        <f t="shared" si="120"/>
        <v/>
      </c>
      <c r="AV901" s="275"/>
      <c r="AW901" s="251"/>
      <c r="AX901" s="252"/>
      <c r="AY901" s="253" t="str">
        <f t="shared" si="113"/>
        <v/>
      </c>
      <c r="AZ901" s="253"/>
    </row>
    <row r="902" spans="1:52" s="1" customFormat="1">
      <c r="A902" s="144" t="str">
        <f t="shared" si="114"/>
        <v/>
      </c>
      <c r="B902" s="249" t="str">
        <f t="shared" si="115"/>
        <v/>
      </c>
      <c r="C902" s="9"/>
      <c r="D902" s="144">
        <v>868</v>
      </c>
      <c r="E902" s="144" t="str">
        <f t="shared" si="116"/>
        <v/>
      </c>
      <c r="F902" s="5"/>
      <c r="G902" s="5"/>
      <c r="H902" s="5"/>
      <c r="I902" s="5"/>
      <c r="J902" s="5"/>
      <c r="K902" s="5"/>
      <c r="L902" s="292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  <c r="AG902" s="5"/>
      <c r="AH902" s="5"/>
      <c r="AI902" s="32"/>
      <c r="AJ902" s="17"/>
      <c r="AK902" s="32"/>
      <c r="AL902" s="5"/>
      <c r="AM902" s="5"/>
      <c r="AN902" s="5"/>
      <c r="AO902" s="5"/>
      <c r="AP902" s="5"/>
      <c r="AQ902" s="296" t="str">
        <f t="shared" si="119"/>
        <v/>
      </c>
      <c r="AR902" s="142" t="str">
        <f t="shared" si="117"/>
        <v/>
      </c>
      <c r="AS902" s="7" t="str">
        <f>UPPER(IF($AI902="","",IF(COUNTIF($AS$34:$AS901,$AI902)&lt;1,$AI902,"")))</f>
        <v/>
      </c>
      <c r="AT902" s="144" t="str">
        <f t="shared" si="118"/>
        <v/>
      </c>
      <c r="AU902" s="142" t="str">
        <f t="shared" si="120"/>
        <v/>
      </c>
      <c r="AV902" s="275"/>
      <c r="AW902" s="251"/>
      <c r="AX902" s="252"/>
      <c r="AY902" s="253" t="str">
        <f t="shared" si="113"/>
        <v/>
      </c>
      <c r="AZ902" s="253"/>
    </row>
    <row r="903" spans="1:52" s="1" customFormat="1">
      <c r="A903" s="144" t="str">
        <f t="shared" si="114"/>
        <v/>
      </c>
      <c r="B903" s="249" t="str">
        <f t="shared" si="115"/>
        <v/>
      </c>
      <c r="C903" s="9"/>
      <c r="D903" s="144">
        <v>869</v>
      </c>
      <c r="E903" s="144" t="str">
        <f t="shared" si="116"/>
        <v/>
      </c>
      <c r="F903" s="5"/>
      <c r="G903" s="5"/>
      <c r="H903" s="5"/>
      <c r="I903" s="5"/>
      <c r="J903" s="5"/>
      <c r="K903" s="5"/>
      <c r="L903" s="292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  <c r="AG903" s="5"/>
      <c r="AH903" s="5"/>
      <c r="AI903" s="32"/>
      <c r="AJ903" s="17"/>
      <c r="AK903" s="32"/>
      <c r="AL903" s="5"/>
      <c r="AM903" s="5"/>
      <c r="AN903" s="5"/>
      <c r="AO903" s="5"/>
      <c r="AP903" s="5"/>
      <c r="AQ903" s="296" t="str">
        <f t="shared" si="119"/>
        <v/>
      </c>
      <c r="AR903" s="142" t="str">
        <f t="shared" si="117"/>
        <v/>
      </c>
      <c r="AS903" s="7" t="str">
        <f>UPPER(IF($AI903="","",IF(COUNTIF($AS$34:$AS902,$AI903)&lt;1,$AI903,"")))</f>
        <v/>
      </c>
      <c r="AT903" s="144" t="str">
        <f t="shared" si="118"/>
        <v/>
      </c>
      <c r="AU903" s="142" t="str">
        <f t="shared" si="120"/>
        <v/>
      </c>
      <c r="AV903" s="275"/>
      <c r="AW903" s="251"/>
      <c r="AX903" s="252"/>
      <c r="AY903" s="253" t="str">
        <f t="shared" si="113"/>
        <v/>
      </c>
      <c r="AZ903" s="253"/>
    </row>
    <row r="904" spans="1:52" s="1" customFormat="1">
      <c r="A904" s="144" t="str">
        <f t="shared" si="114"/>
        <v/>
      </c>
      <c r="B904" s="249" t="str">
        <f t="shared" si="115"/>
        <v/>
      </c>
      <c r="C904" s="9"/>
      <c r="D904" s="144">
        <v>870</v>
      </c>
      <c r="E904" s="144" t="str">
        <f t="shared" si="116"/>
        <v/>
      </c>
      <c r="F904" s="5"/>
      <c r="G904" s="5"/>
      <c r="H904" s="5"/>
      <c r="I904" s="5"/>
      <c r="J904" s="5"/>
      <c r="K904" s="5"/>
      <c r="L904" s="292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  <c r="AG904" s="5"/>
      <c r="AH904" s="5"/>
      <c r="AI904" s="32"/>
      <c r="AJ904" s="17"/>
      <c r="AK904" s="32"/>
      <c r="AL904" s="5"/>
      <c r="AM904" s="5"/>
      <c r="AN904" s="5"/>
      <c r="AO904" s="5"/>
      <c r="AP904" s="5"/>
      <c r="AQ904" s="296" t="str">
        <f t="shared" si="119"/>
        <v/>
      </c>
      <c r="AR904" s="142" t="str">
        <f t="shared" si="117"/>
        <v/>
      </c>
      <c r="AS904" s="7" t="str">
        <f>UPPER(IF($AI904="","",IF(COUNTIF($AS$34:$AS903,$AI904)&lt;1,$AI904,"")))</f>
        <v/>
      </c>
      <c r="AT904" s="144" t="str">
        <f t="shared" si="118"/>
        <v/>
      </c>
      <c r="AU904" s="142" t="str">
        <f t="shared" si="120"/>
        <v/>
      </c>
      <c r="AV904" s="275"/>
      <c r="AW904" s="251"/>
      <c r="AX904" s="252"/>
      <c r="AY904" s="253" t="str">
        <f t="shared" si="113"/>
        <v/>
      </c>
      <c r="AZ904" s="253"/>
    </row>
    <row r="905" spans="1:52" s="1" customFormat="1">
      <c r="A905" s="144" t="str">
        <f t="shared" si="114"/>
        <v/>
      </c>
      <c r="B905" s="249" t="str">
        <f t="shared" si="115"/>
        <v/>
      </c>
      <c r="C905" s="9"/>
      <c r="D905" s="144">
        <v>871</v>
      </c>
      <c r="E905" s="144" t="str">
        <f t="shared" si="116"/>
        <v/>
      </c>
      <c r="F905" s="5"/>
      <c r="G905" s="5"/>
      <c r="H905" s="5"/>
      <c r="I905" s="5"/>
      <c r="J905" s="5"/>
      <c r="K905" s="5"/>
      <c r="L905" s="292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  <c r="AG905" s="5"/>
      <c r="AH905" s="5"/>
      <c r="AI905" s="32"/>
      <c r="AJ905" s="17"/>
      <c r="AK905" s="32"/>
      <c r="AL905" s="5"/>
      <c r="AM905" s="5"/>
      <c r="AN905" s="5"/>
      <c r="AO905" s="5"/>
      <c r="AP905" s="5"/>
      <c r="AQ905" s="296" t="str">
        <f t="shared" si="119"/>
        <v/>
      </c>
      <c r="AR905" s="142" t="str">
        <f t="shared" si="117"/>
        <v/>
      </c>
      <c r="AS905" s="7" t="str">
        <f>UPPER(IF($AI905="","",IF(COUNTIF($AS$34:$AS904,$AI905)&lt;1,$AI905,"")))</f>
        <v/>
      </c>
      <c r="AT905" s="144" t="str">
        <f t="shared" si="118"/>
        <v/>
      </c>
      <c r="AU905" s="142" t="str">
        <f t="shared" si="120"/>
        <v/>
      </c>
      <c r="AV905" s="275"/>
      <c r="AW905" s="251"/>
      <c r="AX905" s="252"/>
      <c r="AY905" s="253" t="str">
        <f t="shared" si="113"/>
        <v/>
      </c>
      <c r="AZ905" s="253"/>
    </row>
    <row r="906" spans="1:52" s="1" customFormat="1">
      <c r="A906" s="144" t="str">
        <f t="shared" si="114"/>
        <v/>
      </c>
      <c r="B906" s="249" t="str">
        <f t="shared" si="115"/>
        <v/>
      </c>
      <c r="C906" s="9"/>
      <c r="D906" s="144">
        <v>872</v>
      </c>
      <c r="E906" s="144" t="str">
        <f t="shared" si="116"/>
        <v/>
      </c>
      <c r="F906" s="5"/>
      <c r="G906" s="5"/>
      <c r="H906" s="5"/>
      <c r="I906" s="5"/>
      <c r="J906" s="5"/>
      <c r="K906" s="5"/>
      <c r="L906" s="292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  <c r="AG906" s="5"/>
      <c r="AH906" s="5"/>
      <c r="AI906" s="32"/>
      <c r="AJ906" s="17"/>
      <c r="AK906" s="32"/>
      <c r="AL906" s="5"/>
      <c r="AM906" s="5"/>
      <c r="AN906" s="5"/>
      <c r="AO906" s="5"/>
      <c r="AP906" s="5"/>
      <c r="AQ906" s="296" t="str">
        <f t="shared" si="119"/>
        <v/>
      </c>
      <c r="AR906" s="142" t="str">
        <f t="shared" si="117"/>
        <v/>
      </c>
      <c r="AS906" s="7" t="str">
        <f>UPPER(IF($AI906="","",IF(COUNTIF($AS$34:$AS905,$AI906)&lt;1,$AI906,"")))</f>
        <v/>
      </c>
      <c r="AT906" s="144" t="str">
        <f t="shared" si="118"/>
        <v/>
      </c>
      <c r="AU906" s="142" t="str">
        <f t="shared" si="120"/>
        <v/>
      </c>
      <c r="AV906" s="275"/>
      <c r="AW906" s="251"/>
      <c r="AX906" s="252"/>
      <c r="AY906" s="253" t="str">
        <f t="shared" si="113"/>
        <v/>
      </c>
      <c r="AZ906" s="253"/>
    </row>
    <row r="907" spans="1:52" s="1" customFormat="1">
      <c r="A907" s="144" t="str">
        <f t="shared" si="114"/>
        <v/>
      </c>
      <c r="B907" s="249" t="str">
        <f t="shared" si="115"/>
        <v/>
      </c>
      <c r="C907" s="9"/>
      <c r="D907" s="144">
        <v>873</v>
      </c>
      <c r="E907" s="144" t="str">
        <f t="shared" si="116"/>
        <v/>
      </c>
      <c r="F907" s="5"/>
      <c r="G907" s="5"/>
      <c r="H907" s="5"/>
      <c r="I907" s="5"/>
      <c r="J907" s="5"/>
      <c r="K907" s="5"/>
      <c r="L907" s="292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  <c r="AF907" s="5"/>
      <c r="AG907" s="5"/>
      <c r="AH907" s="5"/>
      <c r="AI907" s="32"/>
      <c r="AJ907" s="17"/>
      <c r="AK907" s="32"/>
      <c r="AL907" s="5"/>
      <c r="AM907" s="5"/>
      <c r="AN907" s="5"/>
      <c r="AO907" s="5"/>
      <c r="AP907" s="5"/>
      <c r="AQ907" s="296" t="str">
        <f t="shared" si="119"/>
        <v/>
      </c>
      <c r="AR907" s="142" t="str">
        <f t="shared" si="117"/>
        <v/>
      </c>
      <c r="AS907" s="7" t="str">
        <f>UPPER(IF($AI907="","",IF(COUNTIF($AS$34:$AS906,$AI907)&lt;1,$AI907,"")))</f>
        <v/>
      </c>
      <c r="AT907" s="144" t="str">
        <f t="shared" si="118"/>
        <v/>
      </c>
      <c r="AU907" s="142" t="str">
        <f t="shared" si="120"/>
        <v/>
      </c>
      <c r="AV907" s="275"/>
      <c r="AW907" s="251"/>
      <c r="AX907" s="252"/>
      <c r="AY907" s="253" t="str">
        <f t="shared" si="113"/>
        <v/>
      </c>
      <c r="AZ907" s="253"/>
    </row>
    <row r="908" spans="1:52" s="1" customFormat="1">
      <c r="A908" s="144" t="str">
        <f t="shared" si="114"/>
        <v/>
      </c>
      <c r="B908" s="249" t="str">
        <f t="shared" si="115"/>
        <v/>
      </c>
      <c r="C908" s="9"/>
      <c r="D908" s="144">
        <v>874</v>
      </c>
      <c r="E908" s="144" t="str">
        <f t="shared" si="116"/>
        <v/>
      </c>
      <c r="F908" s="5"/>
      <c r="G908" s="5"/>
      <c r="H908" s="5"/>
      <c r="I908" s="5"/>
      <c r="J908" s="5"/>
      <c r="K908" s="5"/>
      <c r="L908" s="292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  <c r="AG908" s="5"/>
      <c r="AH908" s="5"/>
      <c r="AI908" s="32"/>
      <c r="AJ908" s="17"/>
      <c r="AK908" s="32"/>
      <c r="AL908" s="5"/>
      <c r="AM908" s="5"/>
      <c r="AN908" s="5"/>
      <c r="AO908" s="5"/>
      <c r="AP908" s="5"/>
      <c r="AQ908" s="296" t="str">
        <f t="shared" si="119"/>
        <v/>
      </c>
      <c r="AR908" s="142" t="str">
        <f t="shared" si="117"/>
        <v/>
      </c>
      <c r="AS908" s="7" t="str">
        <f>UPPER(IF($AI908="","",IF(COUNTIF($AS$34:$AS907,$AI908)&lt;1,$AI908,"")))</f>
        <v/>
      </c>
      <c r="AT908" s="144" t="str">
        <f t="shared" si="118"/>
        <v/>
      </c>
      <c r="AU908" s="142" t="str">
        <f t="shared" si="120"/>
        <v/>
      </c>
      <c r="AV908" s="275"/>
      <c r="AW908" s="251"/>
      <c r="AX908" s="252"/>
      <c r="AY908" s="253" t="str">
        <f t="shared" si="113"/>
        <v/>
      </c>
      <c r="AZ908" s="253"/>
    </row>
    <row r="909" spans="1:52" s="1" customFormat="1">
      <c r="A909" s="144" t="str">
        <f t="shared" si="114"/>
        <v/>
      </c>
      <c r="B909" s="249" t="str">
        <f t="shared" si="115"/>
        <v/>
      </c>
      <c r="C909" s="9"/>
      <c r="D909" s="144">
        <v>875</v>
      </c>
      <c r="E909" s="144" t="str">
        <f t="shared" si="116"/>
        <v/>
      </c>
      <c r="F909" s="5"/>
      <c r="G909" s="5"/>
      <c r="H909" s="5"/>
      <c r="I909" s="5"/>
      <c r="J909" s="5"/>
      <c r="K909" s="5"/>
      <c r="L909" s="292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  <c r="AG909" s="5"/>
      <c r="AH909" s="5"/>
      <c r="AI909" s="32"/>
      <c r="AJ909" s="17"/>
      <c r="AK909" s="32"/>
      <c r="AL909" s="5"/>
      <c r="AM909" s="5"/>
      <c r="AN909" s="5"/>
      <c r="AO909" s="5"/>
      <c r="AP909" s="5"/>
      <c r="AQ909" s="296" t="str">
        <f t="shared" si="119"/>
        <v/>
      </c>
      <c r="AR909" s="142" t="str">
        <f t="shared" si="117"/>
        <v/>
      </c>
      <c r="AS909" s="7" t="str">
        <f>UPPER(IF($AI909="","",IF(COUNTIF($AS$34:$AS908,$AI909)&lt;1,$AI909,"")))</f>
        <v/>
      </c>
      <c r="AT909" s="144" t="str">
        <f t="shared" si="118"/>
        <v/>
      </c>
      <c r="AU909" s="142" t="str">
        <f t="shared" si="120"/>
        <v/>
      </c>
      <c r="AV909" s="275"/>
      <c r="AW909" s="251"/>
      <c r="AX909" s="252"/>
      <c r="AY909" s="253" t="str">
        <f t="shared" si="113"/>
        <v/>
      </c>
      <c r="AZ909" s="253"/>
    </row>
    <row r="910" spans="1:52" s="1" customFormat="1">
      <c r="A910" s="144" t="str">
        <f t="shared" si="114"/>
        <v/>
      </c>
      <c r="B910" s="249" t="str">
        <f t="shared" si="115"/>
        <v/>
      </c>
      <c r="C910" s="9"/>
      <c r="D910" s="144">
        <v>876</v>
      </c>
      <c r="E910" s="144" t="str">
        <f t="shared" si="116"/>
        <v/>
      </c>
      <c r="F910" s="5"/>
      <c r="G910" s="5"/>
      <c r="H910" s="5"/>
      <c r="I910" s="5"/>
      <c r="J910" s="5"/>
      <c r="K910" s="5"/>
      <c r="L910" s="292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  <c r="AG910" s="5"/>
      <c r="AH910" s="5"/>
      <c r="AI910" s="32"/>
      <c r="AJ910" s="17"/>
      <c r="AK910" s="32"/>
      <c r="AL910" s="5"/>
      <c r="AM910" s="5"/>
      <c r="AN910" s="5"/>
      <c r="AO910" s="5"/>
      <c r="AP910" s="5"/>
      <c r="AQ910" s="296" t="str">
        <f t="shared" si="119"/>
        <v/>
      </c>
      <c r="AR910" s="142" t="str">
        <f t="shared" si="117"/>
        <v/>
      </c>
      <c r="AS910" s="7" t="str">
        <f>UPPER(IF($AI910="","",IF(COUNTIF($AS$34:$AS909,$AI910)&lt;1,$AI910,"")))</f>
        <v/>
      </c>
      <c r="AT910" s="144" t="str">
        <f t="shared" si="118"/>
        <v/>
      </c>
      <c r="AU910" s="142" t="str">
        <f t="shared" si="120"/>
        <v/>
      </c>
      <c r="AV910" s="275"/>
      <c r="AW910" s="251"/>
      <c r="AX910" s="252"/>
      <c r="AY910" s="253" t="str">
        <f t="shared" si="113"/>
        <v/>
      </c>
      <c r="AZ910" s="253"/>
    </row>
    <row r="911" spans="1:52" s="1" customFormat="1">
      <c r="A911" s="144" t="str">
        <f t="shared" si="114"/>
        <v/>
      </c>
      <c r="B911" s="249" t="str">
        <f t="shared" si="115"/>
        <v/>
      </c>
      <c r="C911" s="9"/>
      <c r="D911" s="144">
        <v>877</v>
      </c>
      <c r="E911" s="144" t="str">
        <f t="shared" si="116"/>
        <v/>
      </c>
      <c r="F911" s="5"/>
      <c r="G911" s="5"/>
      <c r="H911" s="5"/>
      <c r="I911" s="5"/>
      <c r="J911" s="5"/>
      <c r="K911" s="5"/>
      <c r="L911" s="292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  <c r="AG911" s="5"/>
      <c r="AH911" s="5"/>
      <c r="AI911" s="32"/>
      <c r="AJ911" s="17"/>
      <c r="AK911" s="32"/>
      <c r="AL911" s="5"/>
      <c r="AM911" s="5"/>
      <c r="AN911" s="5"/>
      <c r="AO911" s="5"/>
      <c r="AP911" s="5"/>
      <c r="AQ911" s="296" t="str">
        <f t="shared" si="119"/>
        <v/>
      </c>
      <c r="AR911" s="142" t="str">
        <f t="shared" si="117"/>
        <v/>
      </c>
      <c r="AS911" s="7" t="str">
        <f>UPPER(IF($AI911="","",IF(COUNTIF($AS$34:$AS910,$AI911)&lt;1,$AI911,"")))</f>
        <v/>
      </c>
      <c r="AT911" s="144" t="str">
        <f t="shared" si="118"/>
        <v/>
      </c>
      <c r="AU911" s="142" t="str">
        <f t="shared" si="120"/>
        <v/>
      </c>
      <c r="AV911" s="275"/>
      <c r="AW911" s="251"/>
      <c r="AX911" s="252"/>
      <c r="AY911" s="253" t="str">
        <f t="shared" si="113"/>
        <v/>
      </c>
      <c r="AZ911" s="253"/>
    </row>
    <row r="912" spans="1:52" s="1" customFormat="1">
      <c r="A912" s="144" t="str">
        <f t="shared" si="114"/>
        <v/>
      </c>
      <c r="B912" s="249" t="str">
        <f t="shared" si="115"/>
        <v/>
      </c>
      <c r="C912" s="9"/>
      <c r="D912" s="144">
        <v>878</v>
      </c>
      <c r="E912" s="144" t="str">
        <f t="shared" si="116"/>
        <v/>
      </c>
      <c r="F912" s="5"/>
      <c r="G912" s="5"/>
      <c r="H912" s="5"/>
      <c r="I912" s="5"/>
      <c r="J912" s="5"/>
      <c r="K912" s="5"/>
      <c r="L912" s="292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32"/>
      <c r="AJ912" s="17"/>
      <c r="AK912" s="32"/>
      <c r="AL912" s="5"/>
      <c r="AM912" s="5"/>
      <c r="AN912" s="5"/>
      <c r="AO912" s="5"/>
      <c r="AP912" s="5"/>
      <c r="AQ912" s="296" t="str">
        <f t="shared" si="119"/>
        <v/>
      </c>
      <c r="AR912" s="142" t="str">
        <f t="shared" si="117"/>
        <v/>
      </c>
      <c r="AS912" s="7" t="str">
        <f>UPPER(IF($AI912="","",IF(COUNTIF($AS$34:$AS911,$AI912)&lt;1,$AI912,"")))</f>
        <v/>
      </c>
      <c r="AT912" s="144" t="str">
        <f t="shared" si="118"/>
        <v/>
      </c>
      <c r="AU912" s="142" t="str">
        <f t="shared" si="120"/>
        <v/>
      </c>
      <c r="AV912" s="275"/>
      <c r="AW912" s="251"/>
      <c r="AX912" s="252"/>
      <c r="AY912" s="253" t="str">
        <f t="shared" si="113"/>
        <v/>
      </c>
      <c r="AZ912" s="253"/>
    </row>
    <row r="913" spans="1:52" s="1" customFormat="1">
      <c r="A913" s="144" t="str">
        <f t="shared" si="114"/>
        <v/>
      </c>
      <c r="B913" s="249" t="str">
        <f t="shared" si="115"/>
        <v/>
      </c>
      <c r="C913" s="9"/>
      <c r="D913" s="144">
        <v>879</v>
      </c>
      <c r="E913" s="144" t="str">
        <f t="shared" si="116"/>
        <v/>
      </c>
      <c r="F913" s="5"/>
      <c r="G913" s="5"/>
      <c r="H913" s="5"/>
      <c r="I913" s="5"/>
      <c r="J913" s="5"/>
      <c r="K913" s="5"/>
      <c r="L913" s="292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  <c r="AF913" s="5"/>
      <c r="AG913" s="5"/>
      <c r="AH913" s="5"/>
      <c r="AI913" s="32"/>
      <c r="AJ913" s="17"/>
      <c r="AK913" s="32"/>
      <c r="AL913" s="5"/>
      <c r="AM913" s="5"/>
      <c r="AN913" s="5"/>
      <c r="AO913" s="5"/>
      <c r="AP913" s="5"/>
      <c r="AQ913" s="296" t="str">
        <f t="shared" si="119"/>
        <v/>
      </c>
      <c r="AR913" s="142" t="str">
        <f t="shared" si="117"/>
        <v/>
      </c>
      <c r="AS913" s="7" t="str">
        <f>UPPER(IF($AI913="","",IF(COUNTIF($AS$34:$AS912,$AI913)&lt;1,$AI913,"")))</f>
        <v/>
      </c>
      <c r="AT913" s="144" t="str">
        <f t="shared" si="118"/>
        <v/>
      </c>
      <c r="AU913" s="142" t="str">
        <f t="shared" si="120"/>
        <v/>
      </c>
      <c r="AV913" s="275"/>
      <c r="AW913" s="251"/>
      <c r="AX913" s="252"/>
      <c r="AY913" s="253" t="str">
        <f t="shared" si="113"/>
        <v/>
      </c>
      <c r="AZ913" s="253"/>
    </row>
    <row r="914" spans="1:52" s="1" customFormat="1">
      <c r="A914" s="144" t="str">
        <f t="shared" si="114"/>
        <v/>
      </c>
      <c r="B914" s="249" t="str">
        <f t="shared" si="115"/>
        <v/>
      </c>
      <c r="C914" s="9"/>
      <c r="D914" s="144">
        <v>880</v>
      </c>
      <c r="E914" s="144" t="str">
        <f t="shared" si="116"/>
        <v/>
      </c>
      <c r="F914" s="5"/>
      <c r="G914" s="5"/>
      <c r="H914" s="5"/>
      <c r="I914" s="5"/>
      <c r="J914" s="5"/>
      <c r="K914" s="5"/>
      <c r="L914" s="292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  <c r="AG914" s="5"/>
      <c r="AH914" s="5"/>
      <c r="AI914" s="32"/>
      <c r="AJ914" s="17"/>
      <c r="AK914" s="32"/>
      <c r="AL914" s="5"/>
      <c r="AM914" s="5"/>
      <c r="AN914" s="5"/>
      <c r="AO914" s="5"/>
      <c r="AP914" s="5"/>
      <c r="AQ914" s="296" t="str">
        <f t="shared" si="119"/>
        <v/>
      </c>
      <c r="AR914" s="142" t="str">
        <f t="shared" si="117"/>
        <v/>
      </c>
      <c r="AS914" s="7" t="str">
        <f>UPPER(IF($AI914="","",IF(COUNTIF($AS$34:$AS913,$AI914)&lt;1,$AI914,"")))</f>
        <v/>
      </c>
      <c r="AT914" s="144" t="str">
        <f t="shared" si="118"/>
        <v/>
      </c>
      <c r="AU914" s="142" t="str">
        <f t="shared" si="120"/>
        <v/>
      </c>
      <c r="AV914" s="275"/>
      <c r="AW914" s="251"/>
      <c r="AX914" s="252"/>
      <c r="AY914" s="253" t="str">
        <f t="shared" si="113"/>
        <v/>
      </c>
      <c r="AZ914" s="253"/>
    </row>
    <row r="915" spans="1:52" s="1" customFormat="1">
      <c r="A915" s="144" t="str">
        <f t="shared" si="114"/>
        <v/>
      </c>
      <c r="B915" s="249" t="str">
        <f t="shared" si="115"/>
        <v/>
      </c>
      <c r="C915" s="9"/>
      <c r="D915" s="144">
        <v>881</v>
      </c>
      <c r="E915" s="144" t="str">
        <f t="shared" si="116"/>
        <v/>
      </c>
      <c r="F915" s="5"/>
      <c r="G915" s="5"/>
      <c r="H915" s="5"/>
      <c r="I915" s="5"/>
      <c r="J915" s="5"/>
      <c r="K915" s="5"/>
      <c r="L915" s="292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  <c r="AG915" s="5"/>
      <c r="AH915" s="5"/>
      <c r="AI915" s="32"/>
      <c r="AJ915" s="17"/>
      <c r="AK915" s="32"/>
      <c r="AL915" s="5"/>
      <c r="AM915" s="5"/>
      <c r="AN915" s="5"/>
      <c r="AO915" s="5"/>
      <c r="AP915" s="5"/>
      <c r="AQ915" s="296" t="str">
        <f t="shared" si="119"/>
        <v/>
      </c>
      <c r="AR915" s="142" t="str">
        <f t="shared" si="117"/>
        <v/>
      </c>
      <c r="AS915" s="7" t="str">
        <f>UPPER(IF($AI915="","",IF(COUNTIF($AS$34:$AS914,$AI915)&lt;1,$AI915,"")))</f>
        <v/>
      </c>
      <c r="AT915" s="144" t="str">
        <f t="shared" si="118"/>
        <v/>
      </c>
      <c r="AU915" s="142" t="str">
        <f t="shared" si="120"/>
        <v/>
      </c>
      <c r="AV915" s="275"/>
      <c r="AW915" s="251"/>
      <c r="AX915" s="252"/>
      <c r="AY915" s="253" t="str">
        <f t="shared" si="113"/>
        <v/>
      </c>
      <c r="AZ915" s="253"/>
    </row>
    <row r="916" spans="1:52" s="1" customFormat="1">
      <c r="A916" s="144" t="str">
        <f t="shared" si="114"/>
        <v/>
      </c>
      <c r="B916" s="249" t="str">
        <f t="shared" si="115"/>
        <v/>
      </c>
      <c r="C916" s="9"/>
      <c r="D916" s="144">
        <v>882</v>
      </c>
      <c r="E916" s="144" t="str">
        <f t="shared" si="116"/>
        <v/>
      </c>
      <c r="F916" s="5"/>
      <c r="G916" s="5"/>
      <c r="H916" s="5"/>
      <c r="I916" s="5"/>
      <c r="J916" s="5"/>
      <c r="K916" s="5"/>
      <c r="L916" s="292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  <c r="AF916" s="5"/>
      <c r="AG916" s="5"/>
      <c r="AH916" s="5"/>
      <c r="AI916" s="32"/>
      <c r="AJ916" s="17"/>
      <c r="AK916" s="32"/>
      <c r="AL916" s="5"/>
      <c r="AM916" s="5"/>
      <c r="AN916" s="5"/>
      <c r="AO916" s="5"/>
      <c r="AP916" s="5"/>
      <c r="AQ916" s="296" t="str">
        <f t="shared" si="119"/>
        <v/>
      </c>
      <c r="AR916" s="142" t="str">
        <f t="shared" si="117"/>
        <v/>
      </c>
      <c r="AS916" s="7" t="str">
        <f>UPPER(IF($AI916="","",IF(COUNTIF($AS$34:$AS915,$AI916)&lt;1,$AI916,"")))</f>
        <v/>
      </c>
      <c r="AT916" s="144" t="str">
        <f t="shared" si="118"/>
        <v/>
      </c>
      <c r="AU916" s="142" t="str">
        <f t="shared" si="120"/>
        <v/>
      </c>
      <c r="AV916" s="275"/>
      <c r="AW916" s="251"/>
      <c r="AX916" s="252"/>
      <c r="AY916" s="253" t="str">
        <f t="shared" si="113"/>
        <v/>
      </c>
      <c r="AZ916" s="253"/>
    </row>
    <row r="917" spans="1:52" s="1" customFormat="1">
      <c r="A917" s="144" t="str">
        <f t="shared" si="114"/>
        <v/>
      </c>
      <c r="B917" s="249" t="str">
        <f t="shared" si="115"/>
        <v/>
      </c>
      <c r="C917" s="9"/>
      <c r="D917" s="144">
        <v>883</v>
      </c>
      <c r="E917" s="144" t="str">
        <f t="shared" si="116"/>
        <v/>
      </c>
      <c r="F917" s="5"/>
      <c r="G917" s="5"/>
      <c r="H917" s="5"/>
      <c r="I917" s="5"/>
      <c r="J917" s="5"/>
      <c r="K917" s="5"/>
      <c r="L917" s="292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  <c r="AG917" s="5"/>
      <c r="AH917" s="5"/>
      <c r="AI917" s="32"/>
      <c r="AJ917" s="17"/>
      <c r="AK917" s="32"/>
      <c r="AL917" s="5"/>
      <c r="AM917" s="5"/>
      <c r="AN917" s="5"/>
      <c r="AO917" s="5"/>
      <c r="AP917" s="5"/>
      <c r="AQ917" s="296" t="str">
        <f t="shared" si="119"/>
        <v/>
      </c>
      <c r="AR917" s="142" t="str">
        <f t="shared" si="117"/>
        <v/>
      </c>
      <c r="AS917" s="7" t="str">
        <f>UPPER(IF($AI917="","",IF(COUNTIF($AS$34:$AS916,$AI917)&lt;1,$AI917,"")))</f>
        <v/>
      </c>
      <c r="AT917" s="144" t="str">
        <f t="shared" si="118"/>
        <v/>
      </c>
      <c r="AU917" s="142" t="str">
        <f t="shared" si="120"/>
        <v/>
      </c>
      <c r="AV917" s="275"/>
      <c r="AW917" s="251"/>
      <c r="AX917" s="252"/>
      <c r="AY917" s="253" t="str">
        <f t="shared" si="113"/>
        <v/>
      </c>
      <c r="AZ917" s="253"/>
    </row>
    <row r="918" spans="1:52" s="1" customFormat="1">
      <c r="A918" s="144" t="str">
        <f t="shared" si="114"/>
        <v/>
      </c>
      <c r="B918" s="249" t="str">
        <f t="shared" si="115"/>
        <v/>
      </c>
      <c r="C918" s="9"/>
      <c r="D918" s="144">
        <v>884</v>
      </c>
      <c r="E918" s="144" t="str">
        <f t="shared" si="116"/>
        <v/>
      </c>
      <c r="F918" s="5"/>
      <c r="G918" s="5"/>
      <c r="H918" s="5"/>
      <c r="I918" s="5"/>
      <c r="J918" s="5"/>
      <c r="K918" s="5"/>
      <c r="L918" s="292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  <c r="AG918" s="5"/>
      <c r="AH918" s="5"/>
      <c r="AI918" s="32"/>
      <c r="AJ918" s="17"/>
      <c r="AK918" s="32"/>
      <c r="AL918" s="5"/>
      <c r="AM918" s="5"/>
      <c r="AN918" s="5"/>
      <c r="AO918" s="5"/>
      <c r="AP918" s="5"/>
      <c r="AQ918" s="296" t="str">
        <f t="shared" si="119"/>
        <v/>
      </c>
      <c r="AR918" s="142" t="str">
        <f t="shared" si="117"/>
        <v/>
      </c>
      <c r="AS918" s="7" t="str">
        <f>UPPER(IF($AI918="","",IF(COUNTIF($AS$34:$AS917,$AI918)&lt;1,$AI918,"")))</f>
        <v/>
      </c>
      <c r="AT918" s="144" t="str">
        <f t="shared" si="118"/>
        <v/>
      </c>
      <c r="AU918" s="142" t="str">
        <f t="shared" si="120"/>
        <v/>
      </c>
      <c r="AV918" s="275"/>
      <c r="AW918" s="251"/>
      <c r="AX918" s="252"/>
      <c r="AY918" s="253" t="str">
        <f t="shared" si="113"/>
        <v/>
      </c>
      <c r="AZ918" s="253"/>
    </row>
    <row r="919" spans="1:52" s="1" customFormat="1">
      <c r="A919" s="144" t="str">
        <f t="shared" si="114"/>
        <v/>
      </c>
      <c r="B919" s="249" t="str">
        <f t="shared" si="115"/>
        <v/>
      </c>
      <c r="C919" s="9"/>
      <c r="D919" s="144">
        <v>885</v>
      </c>
      <c r="E919" s="144" t="str">
        <f t="shared" si="116"/>
        <v/>
      </c>
      <c r="F919" s="5"/>
      <c r="G919" s="5"/>
      <c r="H919" s="5"/>
      <c r="I919" s="5"/>
      <c r="J919" s="5"/>
      <c r="K919" s="5"/>
      <c r="L919" s="292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  <c r="AG919" s="5"/>
      <c r="AH919" s="5"/>
      <c r="AI919" s="32"/>
      <c r="AJ919" s="17"/>
      <c r="AK919" s="32"/>
      <c r="AL919" s="5"/>
      <c r="AM919" s="5"/>
      <c r="AN919" s="5"/>
      <c r="AO919" s="5"/>
      <c r="AP919" s="5"/>
      <c r="AQ919" s="296" t="str">
        <f t="shared" si="119"/>
        <v/>
      </c>
      <c r="AR919" s="142" t="str">
        <f t="shared" si="117"/>
        <v/>
      </c>
      <c r="AS919" s="7" t="str">
        <f>UPPER(IF($AI919="","",IF(COUNTIF($AS$34:$AS918,$AI919)&lt;1,$AI919,"")))</f>
        <v/>
      </c>
      <c r="AT919" s="144" t="str">
        <f t="shared" si="118"/>
        <v/>
      </c>
      <c r="AU919" s="142" t="str">
        <f t="shared" si="120"/>
        <v/>
      </c>
      <c r="AV919" s="275"/>
      <c r="AW919" s="251"/>
      <c r="AX919" s="252"/>
      <c r="AY919" s="253" t="str">
        <f t="shared" si="113"/>
        <v/>
      </c>
      <c r="AZ919" s="253"/>
    </row>
    <row r="920" spans="1:52" s="1" customFormat="1">
      <c r="A920" s="144" t="str">
        <f t="shared" si="114"/>
        <v/>
      </c>
      <c r="B920" s="249" t="str">
        <f t="shared" si="115"/>
        <v/>
      </c>
      <c r="C920" s="9"/>
      <c r="D920" s="144">
        <v>886</v>
      </c>
      <c r="E920" s="144" t="str">
        <f t="shared" si="116"/>
        <v/>
      </c>
      <c r="F920" s="5"/>
      <c r="G920" s="5"/>
      <c r="H920" s="5"/>
      <c r="I920" s="5"/>
      <c r="J920" s="5"/>
      <c r="K920" s="5"/>
      <c r="L920" s="292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32"/>
      <c r="AJ920" s="17"/>
      <c r="AK920" s="32"/>
      <c r="AL920" s="5"/>
      <c r="AM920" s="5"/>
      <c r="AN920" s="5"/>
      <c r="AO920" s="5"/>
      <c r="AP920" s="5"/>
      <c r="AQ920" s="296" t="str">
        <f t="shared" si="119"/>
        <v/>
      </c>
      <c r="AR920" s="142" t="str">
        <f t="shared" si="117"/>
        <v/>
      </c>
      <c r="AS920" s="7" t="str">
        <f>UPPER(IF($AI920="","",IF(COUNTIF($AS$34:$AS919,$AI920)&lt;1,$AI920,"")))</f>
        <v/>
      </c>
      <c r="AT920" s="144" t="str">
        <f t="shared" si="118"/>
        <v/>
      </c>
      <c r="AU920" s="142" t="str">
        <f t="shared" si="120"/>
        <v/>
      </c>
      <c r="AV920" s="275"/>
      <c r="AW920" s="251"/>
      <c r="AX920" s="252"/>
      <c r="AY920" s="253" t="str">
        <f t="shared" si="113"/>
        <v/>
      </c>
      <c r="AZ920" s="253"/>
    </row>
    <row r="921" spans="1:52" s="1" customFormat="1">
      <c r="A921" s="144" t="str">
        <f t="shared" si="114"/>
        <v/>
      </c>
      <c r="B921" s="249" t="str">
        <f t="shared" si="115"/>
        <v/>
      </c>
      <c r="C921" s="9"/>
      <c r="D921" s="144">
        <v>887</v>
      </c>
      <c r="E921" s="144" t="str">
        <f t="shared" si="116"/>
        <v/>
      </c>
      <c r="F921" s="5"/>
      <c r="G921" s="5"/>
      <c r="H921" s="5"/>
      <c r="I921" s="5"/>
      <c r="J921" s="5"/>
      <c r="K921" s="5"/>
      <c r="L921" s="292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  <c r="AG921" s="5"/>
      <c r="AH921" s="5"/>
      <c r="AI921" s="32"/>
      <c r="AJ921" s="17"/>
      <c r="AK921" s="32"/>
      <c r="AL921" s="5"/>
      <c r="AM921" s="5"/>
      <c r="AN921" s="5"/>
      <c r="AO921" s="5"/>
      <c r="AP921" s="5"/>
      <c r="AQ921" s="296" t="str">
        <f t="shared" si="119"/>
        <v/>
      </c>
      <c r="AR921" s="142" t="str">
        <f t="shared" si="117"/>
        <v/>
      </c>
      <c r="AS921" s="7" t="str">
        <f>UPPER(IF($AI921="","",IF(COUNTIF($AS$34:$AS920,$AI921)&lt;1,$AI921,"")))</f>
        <v/>
      </c>
      <c r="AT921" s="144" t="str">
        <f t="shared" si="118"/>
        <v/>
      </c>
      <c r="AU921" s="142" t="str">
        <f t="shared" si="120"/>
        <v/>
      </c>
      <c r="AV921" s="275"/>
      <c r="AW921" s="251"/>
      <c r="AX921" s="252"/>
      <c r="AY921" s="253" t="str">
        <f t="shared" si="113"/>
        <v/>
      </c>
      <c r="AZ921" s="253"/>
    </row>
    <row r="922" spans="1:52" s="1" customFormat="1">
      <c r="A922" s="144" t="str">
        <f t="shared" si="114"/>
        <v/>
      </c>
      <c r="B922" s="249" t="str">
        <f t="shared" si="115"/>
        <v/>
      </c>
      <c r="C922" s="9"/>
      <c r="D922" s="144">
        <v>888</v>
      </c>
      <c r="E922" s="144" t="str">
        <f t="shared" si="116"/>
        <v/>
      </c>
      <c r="F922" s="5"/>
      <c r="G922" s="5"/>
      <c r="H922" s="5"/>
      <c r="I922" s="5"/>
      <c r="J922" s="5"/>
      <c r="K922" s="5"/>
      <c r="L922" s="292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32"/>
      <c r="AJ922" s="17"/>
      <c r="AK922" s="32"/>
      <c r="AL922" s="5"/>
      <c r="AM922" s="5"/>
      <c r="AN922" s="5"/>
      <c r="AO922" s="5"/>
      <c r="AP922" s="5"/>
      <c r="AQ922" s="296" t="str">
        <f t="shared" si="119"/>
        <v/>
      </c>
      <c r="AR922" s="142" t="str">
        <f t="shared" si="117"/>
        <v/>
      </c>
      <c r="AS922" s="7" t="str">
        <f>UPPER(IF($AI922="","",IF(COUNTIF($AS$34:$AS921,$AI922)&lt;1,$AI922,"")))</f>
        <v/>
      </c>
      <c r="AT922" s="144" t="str">
        <f t="shared" si="118"/>
        <v/>
      </c>
      <c r="AU922" s="142" t="str">
        <f t="shared" si="120"/>
        <v/>
      </c>
      <c r="AV922" s="275"/>
      <c r="AW922" s="251"/>
      <c r="AX922" s="252"/>
      <c r="AY922" s="253" t="str">
        <f t="shared" si="113"/>
        <v/>
      </c>
      <c r="AZ922" s="253"/>
    </row>
    <row r="923" spans="1:52" s="1" customFormat="1">
      <c r="A923" s="144" t="str">
        <f t="shared" si="114"/>
        <v/>
      </c>
      <c r="B923" s="249" t="str">
        <f t="shared" si="115"/>
        <v/>
      </c>
      <c r="C923" s="9"/>
      <c r="D923" s="144">
        <v>889</v>
      </c>
      <c r="E923" s="144" t="str">
        <f t="shared" si="116"/>
        <v/>
      </c>
      <c r="F923" s="5"/>
      <c r="G923" s="5"/>
      <c r="H923" s="5"/>
      <c r="I923" s="5"/>
      <c r="J923" s="5"/>
      <c r="K923" s="5"/>
      <c r="L923" s="292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32"/>
      <c r="AJ923" s="17"/>
      <c r="AK923" s="32"/>
      <c r="AL923" s="5"/>
      <c r="AM923" s="5"/>
      <c r="AN923" s="5"/>
      <c r="AO923" s="5"/>
      <c r="AP923" s="5"/>
      <c r="AQ923" s="296" t="str">
        <f t="shared" si="119"/>
        <v/>
      </c>
      <c r="AR923" s="142" t="str">
        <f t="shared" si="117"/>
        <v/>
      </c>
      <c r="AS923" s="7" t="str">
        <f>UPPER(IF($AI923="","",IF(COUNTIF($AS$34:$AS922,$AI923)&lt;1,$AI923,"")))</f>
        <v/>
      </c>
      <c r="AT923" s="144" t="str">
        <f t="shared" si="118"/>
        <v/>
      </c>
      <c r="AU923" s="142" t="str">
        <f t="shared" si="120"/>
        <v/>
      </c>
      <c r="AV923" s="275"/>
      <c r="AW923" s="251"/>
      <c r="AX923" s="252"/>
      <c r="AY923" s="253" t="str">
        <f t="shared" si="113"/>
        <v/>
      </c>
      <c r="AZ923" s="253"/>
    </row>
    <row r="924" spans="1:52" s="1" customFormat="1">
      <c r="A924" s="144" t="str">
        <f t="shared" si="114"/>
        <v/>
      </c>
      <c r="B924" s="249" t="str">
        <f t="shared" si="115"/>
        <v/>
      </c>
      <c r="C924" s="9"/>
      <c r="D924" s="144">
        <v>890</v>
      </c>
      <c r="E924" s="144" t="str">
        <f t="shared" si="116"/>
        <v/>
      </c>
      <c r="F924" s="5"/>
      <c r="G924" s="5"/>
      <c r="H924" s="5"/>
      <c r="I924" s="5"/>
      <c r="J924" s="5"/>
      <c r="K924" s="5"/>
      <c r="L924" s="292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  <c r="AG924" s="5"/>
      <c r="AH924" s="5"/>
      <c r="AI924" s="32"/>
      <c r="AJ924" s="17"/>
      <c r="AK924" s="32"/>
      <c r="AL924" s="5"/>
      <c r="AM924" s="5"/>
      <c r="AN924" s="5"/>
      <c r="AO924" s="5"/>
      <c r="AP924" s="5"/>
      <c r="AQ924" s="296" t="str">
        <f t="shared" si="119"/>
        <v/>
      </c>
      <c r="AR924" s="142" t="str">
        <f t="shared" si="117"/>
        <v/>
      </c>
      <c r="AS924" s="7" t="str">
        <f>UPPER(IF($AI924="","",IF(COUNTIF($AS$34:$AS923,$AI924)&lt;1,$AI924,"")))</f>
        <v/>
      </c>
      <c r="AT924" s="144" t="str">
        <f t="shared" si="118"/>
        <v/>
      </c>
      <c r="AU924" s="142" t="str">
        <f t="shared" si="120"/>
        <v/>
      </c>
      <c r="AV924" s="275"/>
      <c r="AW924" s="251"/>
      <c r="AX924" s="252"/>
      <c r="AY924" s="253" t="str">
        <f t="shared" si="113"/>
        <v/>
      </c>
      <c r="AZ924" s="253"/>
    </row>
    <row r="925" spans="1:52" s="1" customFormat="1">
      <c r="A925" s="144" t="str">
        <f t="shared" si="114"/>
        <v/>
      </c>
      <c r="B925" s="249" t="str">
        <f t="shared" si="115"/>
        <v/>
      </c>
      <c r="C925" s="9"/>
      <c r="D925" s="144">
        <v>891</v>
      </c>
      <c r="E925" s="144" t="str">
        <f t="shared" si="116"/>
        <v/>
      </c>
      <c r="F925" s="5"/>
      <c r="G925" s="5"/>
      <c r="H925" s="5"/>
      <c r="I925" s="5"/>
      <c r="J925" s="5"/>
      <c r="K925" s="5"/>
      <c r="L925" s="292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32"/>
      <c r="AJ925" s="17"/>
      <c r="AK925" s="32"/>
      <c r="AL925" s="5"/>
      <c r="AM925" s="5"/>
      <c r="AN925" s="5"/>
      <c r="AO925" s="5"/>
      <c r="AP925" s="5"/>
      <c r="AQ925" s="296" t="str">
        <f t="shared" si="119"/>
        <v/>
      </c>
      <c r="AR925" s="142" t="str">
        <f t="shared" si="117"/>
        <v/>
      </c>
      <c r="AS925" s="7" t="str">
        <f>UPPER(IF($AI925="","",IF(COUNTIF($AS$34:$AS924,$AI925)&lt;1,$AI925,"")))</f>
        <v/>
      </c>
      <c r="AT925" s="144" t="str">
        <f t="shared" si="118"/>
        <v/>
      </c>
      <c r="AU925" s="142" t="str">
        <f t="shared" si="120"/>
        <v/>
      </c>
      <c r="AV925" s="275"/>
      <c r="AW925" s="251"/>
      <c r="AX925" s="252"/>
      <c r="AY925" s="253" t="str">
        <f t="shared" ref="AY925:AY988" si="121">IF(AU925="","",IF(ISTEXT(AU925),"未填寫全部正確資料",IF(AX925-AU925=0,"",AX925-AU925)))</f>
        <v/>
      </c>
      <c r="AZ925" s="253"/>
    </row>
    <row r="926" spans="1:52" s="1" customFormat="1">
      <c r="A926" s="144" t="str">
        <f t="shared" si="114"/>
        <v/>
      </c>
      <c r="B926" s="249" t="str">
        <f t="shared" si="115"/>
        <v/>
      </c>
      <c r="C926" s="9"/>
      <c r="D926" s="144">
        <v>892</v>
      </c>
      <c r="E926" s="144" t="str">
        <f t="shared" si="116"/>
        <v/>
      </c>
      <c r="F926" s="5"/>
      <c r="G926" s="5"/>
      <c r="H926" s="5"/>
      <c r="I926" s="5"/>
      <c r="J926" s="5"/>
      <c r="K926" s="5"/>
      <c r="L926" s="292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32"/>
      <c r="AJ926" s="17"/>
      <c r="AK926" s="32"/>
      <c r="AL926" s="5"/>
      <c r="AM926" s="5"/>
      <c r="AN926" s="5"/>
      <c r="AO926" s="5"/>
      <c r="AP926" s="5"/>
      <c r="AQ926" s="296" t="str">
        <f t="shared" si="119"/>
        <v/>
      </c>
      <c r="AR926" s="142" t="str">
        <f t="shared" si="117"/>
        <v/>
      </c>
      <c r="AS926" s="7" t="str">
        <f>UPPER(IF($AI926="","",IF(COUNTIF($AS$34:$AS925,$AI926)&lt;1,$AI926,"")))</f>
        <v/>
      </c>
      <c r="AT926" s="144" t="str">
        <f t="shared" si="118"/>
        <v/>
      </c>
      <c r="AU926" s="142" t="str">
        <f t="shared" si="120"/>
        <v/>
      </c>
      <c r="AV926" s="275"/>
      <c r="AW926" s="251"/>
      <c r="AX926" s="252"/>
      <c r="AY926" s="253" t="str">
        <f t="shared" si="121"/>
        <v/>
      </c>
      <c r="AZ926" s="253"/>
    </row>
    <row r="927" spans="1:52" s="1" customFormat="1">
      <c r="A927" s="144" t="str">
        <f t="shared" si="114"/>
        <v/>
      </c>
      <c r="B927" s="249" t="str">
        <f t="shared" si="115"/>
        <v/>
      </c>
      <c r="C927" s="9"/>
      <c r="D927" s="144">
        <v>893</v>
      </c>
      <c r="E927" s="144" t="str">
        <f t="shared" si="116"/>
        <v/>
      </c>
      <c r="F927" s="5"/>
      <c r="G927" s="5"/>
      <c r="H927" s="5"/>
      <c r="I927" s="5"/>
      <c r="J927" s="5"/>
      <c r="K927" s="5"/>
      <c r="L927" s="292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32"/>
      <c r="AJ927" s="17"/>
      <c r="AK927" s="32"/>
      <c r="AL927" s="5"/>
      <c r="AM927" s="5"/>
      <c r="AN927" s="5"/>
      <c r="AO927" s="5"/>
      <c r="AP927" s="5"/>
      <c r="AQ927" s="296" t="str">
        <f t="shared" si="119"/>
        <v/>
      </c>
      <c r="AR927" s="142" t="str">
        <f t="shared" si="117"/>
        <v/>
      </c>
      <c r="AS927" s="7" t="str">
        <f>UPPER(IF($AI927="","",IF(COUNTIF($AS$34:$AS926,$AI927)&lt;1,$AI927,"")))</f>
        <v/>
      </c>
      <c r="AT927" s="144" t="str">
        <f t="shared" si="118"/>
        <v/>
      </c>
      <c r="AU927" s="142" t="str">
        <f t="shared" si="120"/>
        <v/>
      </c>
      <c r="AV927" s="275"/>
      <c r="AW927" s="251"/>
      <c r="AX927" s="252"/>
      <c r="AY927" s="253" t="str">
        <f t="shared" si="121"/>
        <v/>
      </c>
      <c r="AZ927" s="253"/>
    </row>
    <row r="928" spans="1:52" s="1" customFormat="1">
      <c r="A928" s="144" t="str">
        <f t="shared" si="114"/>
        <v/>
      </c>
      <c r="B928" s="249" t="str">
        <f t="shared" si="115"/>
        <v/>
      </c>
      <c r="C928" s="9"/>
      <c r="D928" s="144">
        <v>894</v>
      </c>
      <c r="E928" s="144" t="str">
        <f t="shared" si="116"/>
        <v/>
      </c>
      <c r="F928" s="5"/>
      <c r="G928" s="5"/>
      <c r="H928" s="5"/>
      <c r="I928" s="5"/>
      <c r="J928" s="5"/>
      <c r="K928" s="5"/>
      <c r="L928" s="292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32"/>
      <c r="AJ928" s="17"/>
      <c r="AK928" s="32"/>
      <c r="AL928" s="5"/>
      <c r="AM928" s="5"/>
      <c r="AN928" s="5"/>
      <c r="AO928" s="5"/>
      <c r="AP928" s="5"/>
      <c r="AQ928" s="296" t="str">
        <f t="shared" si="119"/>
        <v/>
      </c>
      <c r="AR928" s="142" t="str">
        <f t="shared" si="117"/>
        <v/>
      </c>
      <c r="AS928" s="7" t="str">
        <f>UPPER(IF($AI928="","",IF(COUNTIF($AS$34:$AS927,$AI928)&lt;1,$AI928,"")))</f>
        <v/>
      </c>
      <c r="AT928" s="144" t="str">
        <f t="shared" si="118"/>
        <v/>
      </c>
      <c r="AU928" s="142" t="str">
        <f t="shared" si="120"/>
        <v/>
      </c>
      <c r="AV928" s="275"/>
      <c r="AW928" s="251"/>
      <c r="AX928" s="252"/>
      <c r="AY928" s="253" t="str">
        <f t="shared" si="121"/>
        <v/>
      </c>
      <c r="AZ928" s="253"/>
    </row>
    <row r="929" spans="1:52" s="1" customFormat="1">
      <c r="A929" s="144" t="str">
        <f t="shared" si="114"/>
        <v/>
      </c>
      <c r="B929" s="249" t="str">
        <f t="shared" si="115"/>
        <v/>
      </c>
      <c r="C929" s="9"/>
      <c r="D929" s="144">
        <v>895</v>
      </c>
      <c r="E929" s="144" t="str">
        <f t="shared" si="116"/>
        <v/>
      </c>
      <c r="F929" s="5"/>
      <c r="G929" s="5"/>
      <c r="H929" s="5"/>
      <c r="I929" s="5"/>
      <c r="J929" s="5"/>
      <c r="K929" s="5"/>
      <c r="L929" s="292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32"/>
      <c r="AJ929" s="17"/>
      <c r="AK929" s="32"/>
      <c r="AL929" s="5"/>
      <c r="AM929" s="5"/>
      <c r="AN929" s="5"/>
      <c r="AO929" s="5"/>
      <c r="AP929" s="5"/>
      <c r="AQ929" s="296" t="str">
        <f t="shared" si="119"/>
        <v/>
      </c>
      <c r="AR929" s="142" t="str">
        <f t="shared" si="117"/>
        <v/>
      </c>
      <c r="AS929" s="7" t="str">
        <f>UPPER(IF($AI929="","",IF(COUNTIF($AS$34:$AS928,$AI929)&lt;1,$AI929,"")))</f>
        <v/>
      </c>
      <c r="AT929" s="144" t="str">
        <f t="shared" si="118"/>
        <v/>
      </c>
      <c r="AU929" s="142" t="str">
        <f t="shared" si="120"/>
        <v/>
      </c>
      <c r="AV929" s="275"/>
      <c r="AW929" s="251"/>
      <c r="AX929" s="252"/>
      <c r="AY929" s="253" t="str">
        <f t="shared" si="121"/>
        <v/>
      </c>
      <c r="AZ929" s="253"/>
    </row>
    <row r="930" spans="1:52" s="1" customFormat="1">
      <c r="A930" s="144" t="str">
        <f t="shared" si="114"/>
        <v/>
      </c>
      <c r="B930" s="249" t="str">
        <f t="shared" si="115"/>
        <v/>
      </c>
      <c r="C930" s="9"/>
      <c r="D930" s="144">
        <v>896</v>
      </c>
      <c r="E930" s="144" t="str">
        <f t="shared" si="116"/>
        <v/>
      </c>
      <c r="F930" s="5"/>
      <c r="G930" s="5"/>
      <c r="H930" s="5"/>
      <c r="I930" s="5"/>
      <c r="J930" s="5"/>
      <c r="K930" s="5"/>
      <c r="L930" s="292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32"/>
      <c r="AJ930" s="17"/>
      <c r="AK930" s="32"/>
      <c r="AL930" s="5"/>
      <c r="AM930" s="5"/>
      <c r="AN930" s="5"/>
      <c r="AO930" s="5"/>
      <c r="AP930" s="5"/>
      <c r="AQ930" s="296" t="str">
        <f t="shared" si="119"/>
        <v/>
      </c>
      <c r="AR930" s="142" t="str">
        <f t="shared" si="117"/>
        <v/>
      </c>
      <c r="AS930" s="7" t="str">
        <f>UPPER(IF($AI930="","",IF(COUNTIF($AS$34:$AS929,$AI930)&lt;1,$AI930,"")))</f>
        <v/>
      </c>
      <c r="AT930" s="144" t="str">
        <f t="shared" si="118"/>
        <v/>
      </c>
      <c r="AU930" s="142" t="str">
        <f t="shared" si="120"/>
        <v/>
      </c>
      <c r="AV930" s="275"/>
      <c r="AW930" s="251"/>
      <c r="AX930" s="252"/>
      <c r="AY930" s="253" t="str">
        <f t="shared" si="121"/>
        <v/>
      </c>
      <c r="AZ930" s="253"/>
    </row>
    <row r="931" spans="1:52" s="1" customFormat="1">
      <c r="A931" s="144" t="str">
        <f t="shared" ref="A931:A994" si="122">UPPER(IF($I931="","",IF($I931&lt;$D$4,$H931&amp;"O",IF($H931="M",VLOOKUP($I931,$D$4:$F$11,2,0),IF($H931="F",VLOOKUP($I931,$D$4:$F$11,3,0))))))</f>
        <v/>
      </c>
      <c r="B931" s="249" t="str">
        <f t="shared" ref="B931:B994" si="123">IF(G931="","",IF(C931="","X",E931&amp;TEXT(C931,"000")))</f>
        <v/>
      </c>
      <c r="C931" s="9"/>
      <c r="D931" s="144">
        <v>897</v>
      </c>
      <c r="E931" s="144" t="str">
        <f t="shared" ref="E931:E994" si="124">IF(COUNTA($S931:$X931)&gt;0,$H931&amp;"O",IF(COUNTA($AA931:$AC931)&gt;0,$H931&amp;"O",IF($L931="OPEN",$H931&amp;"O",$A931)))</f>
        <v/>
      </c>
      <c r="F931" s="5"/>
      <c r="G931" s="5"/>
      <c r="H931" s="5"/>
      <c r="I931" s="5"/>
      <c r="J931" s="5"/>
      <c r="K931" s="5"/>
      <c r="L931" s="292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32"/>
      <c r="AJ931" s="17"/>
      <c r="AK931" s="32"/>
      <c r="AL931" s="5"/>
      <c r="AM931" s="5"/>
      <c r="AN931" s="5"/>
      <c r="AO931" s="5"/>
      <c r="AP931" s="5"/>
      <c r="AQ931" s="296" t="str">
        <f t="shared" si="119"/>
        <v/>
      </c>
      <c r="AR931" s="142" t="str">
        <f t="shared" ref="AR931:AR994" si="125">IF(COUNTA(AG931:AH931)&gt;1,"只可選1項接力",IF(AS931="","",$AR$31))</f>
        <v/>
      </c>
      <c r="AS931" s="7" t="str">
        <f>UPPER(IF($AI931="","",IF(COUNTIF($AS$34:$AS930,$AI931)&lt;1,$AI931,"")))</f>
        <v/>
      </c>
      <c r="AT931" s="144" t="str">
        <f t="shared" ref="AT931:AT994" si="126">IF($AI931="","",IF(COUNTIF($AI$35:$AI$1035,$AI931)&lt;4,"每隊最少4人",IF(COUNTIF($AI$35:$AI$1035,$AI931)&gt;6,"每隊最多6人",COUNTIF($AI$35:$AI$1035,$AI931))))</f>
        <v/>
      </c>
      <c r="AU931" s="142" t="str">
        <f t="shared" si="120"/>
        <v/>
      </c>
      <c r="AV931" s="275"/>
      <c r="AW931" s="251"/>
      <c r="AX931" s="252"/>
      <c r="AY931" s="253" t="str">
        <f t="shared" si="121"/>
        <v/>
      </c>
      <c r="AZ931" s="253"/>
    </row>
    <row r="932" spans="1:52" s="1" customFormat="1">
      <c r="A932" s="144" t="str">
        <f t="shared" si="122"/>
        <v/>
      </c>
      <c r="B932" s="249" t="str">
        <f t="shared" si="123"/>
        <v/>
      </c>
      <c r="C932" s="9"/>
      <c r="D932" s="144">
        <v>898</v>
      </c>
      <c r="E932" s="144" t="str">
        <f t="shared" si="124"/>
        <v/>
      </c>
      <c r="F932" s="5"/>
      <c r="G932" s="5"/>
      <c r="H932" s="5"/>
      <c r="I932" s="5"/>
      <c r="J932" s="5"/>
      <c r="K932" s="5"/>
      <c r="L932" s="292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  <c r="AG932" s="5"/>
      <c r="AH932" s="5"/>
      <c r="AI932" s="32"/>
      <c r="AJ932" s="17"/>
      <c r="AK932" s="32"/>
      <c r="AL932" s="5"/>
      <c r="AM932" s="5"/>
      <c r="AN932" s="5"/>
      <c r="AO932" s="5"/>
      <c r="AP932" s="5"/>
      <c r="AQ932" s="296" t="str">
        <f t="shared" ref="AQ932:AQ995" si="127">IF($I932="","",IF(COUNTA(M932:AF932)&gt;4,"超過項目上限",IF(COUNTA(M932:AF932)=0,"請選個人項目",IF(AL932="Y",0,IF(COUNTA(AK932)=1,COUNTA(M932:AF932)*($AQ$31+$AQ$32)+$AQ$30,IF(COUNTA(AK932)=0,COUNTA(M932:AF932)*($AQ$31+$AQ$30)," 輸入錯誤"))))))</f>
        <v/>
      </c>
      <c r="AR932" s="142" t="str">
        <f t="shared" si="125"/>
        <v/>
      </c>
      <c r="AS932" s="7" t="str">
        <f>UPPER(IF($AI932="","",IF(COUNTIF($AS$34:$AS931,$AI932)&lt;1,$AI932,"")))</f>
        <v/>
      </c>
      <c r="AT932" s="144" t="str">
        <f t="shared" si="126"/>
        <v/>
      </c>
      <c r="AU932" s="142" t="str">
        <f t="shared" si="120"/>
        <v/>
      </c>
      <c r="AV932" s="275"/>
      <c r="AW932" s="251"/>
      <c r="AX932" s="252"/>
      <c r="AY932" s="253" t="str">
        <f t="shared" si="121"/>
        <v/>
      </c>
      <c r="AZ932" s="253"/>
    </row>
    <row r="933" spans="1:52" s="1" customFormat="1">
      <c r="A933" s="144" t="str">
        <f t="shared" si="122"/>
        <v/>
      </c>
      <c r="B933" s="249" t="str">
        <f t="shared" si="123"/>
        <v/>
      </c>
      <c r="C933" s="9"/>
      <c r="D933" s="144">
        <v>899</v>
      </c>
      <c r="E933" s="144" t="str">
        <f t="shared" si="124"/>
        <v/>
      </c>
      <c r="F933" s="5"/>
      <c r="G933" s="5"/>
      <c r="H933" s="5"/>
      <c r="I933" s="5"/>
      <c r="J933" s="5"/>
      <c r="K933" s="5"/>
      <c r="L933" s="292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  <c r="AG933" s="5"/>
      <c r="AH933" s="5"/>
      <c r="AI933" s="32"/>
      <c r="AJ933" s="17"/>
      <c r="AK933" s="32"/>
      <c r="AL933" s="5"/>
      <c r="AM933" s="5"/>
      <c r="AN933" s="5"/>
      <c r="AO933" s="5"/>
      <c r="AP933" s="5"/>
      <c r="AQ933" s="296" t="str">
        <f t="shared" si="127"/>
        <v/>
      </c>
      <c r="AR933" s="142" t="str">
        <f t="shared" si="125"/>
        <v/>
      </c>
      <c r="AS933" s="7" t="str">
        <f>UPPER(IF($AI933="","",IF(COUNTIF($AS$34:$AS932,$AI933)&lt;1,$AI933,"")))</f>
        <v/>
      </c>
      <c r="AT933" s="144" t="str">
        <f t="shared" si="126"/>
        <v/>
      </c>
      <c r="AU933" s="142" t="str">
        <f t="shared" ref="AU933:AU996" si="128">IF($E933="","",IF(ISTEXT(AQ933),"輸入有錯誤",IF($AJ933="",SUM($AQ933:$AR933)+$AW933,SUM($AQ933:$AR933)+$AW933+$AJ$34)))</f>
        <v/>
      </c>
      <c r="AV933" s="275"/>
      <c r="AW933" s="251"/>
      <c r="AX933" s="252"/>
      <c r="AY933" s="253" t="str">
        <f t="shared" si="121"/>
        <v/>
      </c>
      <c r="AZ933" s="253"/>
    </row>
    <row r="934" spans="1:52" s="1" customFormat="1">
      <c r="A934" s="144" t="str">
        <f t="shared" si="122"/>
        <v/>
      </c>
      <c r="B934" s="249" t="str">
        <f t="shared" si="123"/>
        <v/>
      </c>
      <c r="C934" s="9"/>
      <c r="D934" s="144">
        <v>900</v>
      </c>
      <c r="E934" s="144" t="str">
        <f t="shared" si="124"/>
        <v/>
      </c>
      <c r="F934" s="5"/>
      <c r="G934" s="5"/>
      <c r="H934" s="5"/>
      <c r="I934" s="5"/>
      <c r="J934" s="5"/>
      <c r="K934" s="5"/>
      <c r="L934" s="292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  <c r="AG934" s="5"/>
      <c r="AH934" s="5"/>
      <c r="AI934" s="32"/>
      <c r="AJ934" s="17"/>
      <c r="AK934" s="32"/>
      <c r="AL934" s="5"/>
      <c r="AM934" s="5"/>
      <c r="AN934" s="5"/>
      <c r="AO934" s="5"/>
      <c r="AP934" s="5"/>
      <c r="AQ934" s="296" t="str">
        <f t="shared" si="127"/>
        <v/>
      </c>
      <c r="AR934" s="142" t="str">
        <f t="shared" si="125"/>
        <v/>
      </c>
      <c r="AS934" s="7" t="str">
        <f>UPPER(IF($AI934="","",IF(COUNTIF($AS$34:$AS933,$AI934)&lt;1,$AI934,"")))</f>
        <v/>
      </c>
      <c r="AT934" s="144" t="str">
        <f t="shared" si="126"/>
        <v/>
      </c>
      <c r="AU934" s="142" t="str">
        <f t="shared" si="128"/>
        <v/>
      </c>
      <c r="AV934" s="275"/>
      <c r="AW934" s="251"/>
      <c r="AX934" s="252"/>
      <c r="AY934" s="253" t="str">
        <f t="shared" si="121"/>
        <v/>
      </c>
      <c r="AZ934" s="253"/>
    </row>
    <row r="935" spans="1:52" s="1" customFormat="1">
      <c r="A935" s="144" t="str">
        <f t="shared" si="122"/>
        <v/>
      </c>
      <c r="B935" s="249" t="str">
        <f t="shared" si="123"/>
        <v/>
      </c>
      <c r="C935" s="9"/>
      <c r="D935" s="144">
        <v>901</v>
      </c>
      <c r="E935" s="144" t="str">
        <f t="shared" si="124"/>
        <v/>
      </c>
      <c r="F935" s="5"/>
      <c r="G935" s="5"/>
      <c r="H935" s="5"/>
      <c r="I935" s="5"/>
      <c r="J935" s="5"/>
      <c r="K935" s="5"/>
      <c r="L935" s="292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  <c r="AG935" s="5"/>
      <c r="AH935" s="5"/>
      <c r="AI935" s="32"/>
      <c r="AJ935" s="17"/>
      <c r="AK935" s="32"/>
      <c r="AL935" s="5"/>
      <c r="AM935" s="5"/>
      <c r="AN935" s="5"/>
      <c r="AO935" s="5"/>
      <c r="AP935" s="5"/>
      <c r="AQ935" s="296" t="str">
        <f t="shared" si="127"/>
        <v/>
      </c>
      <c r="AR935" s="142" t="str">
        <f t="shared" si="125"/>
        <v/>
      </c>
      <c r="AS935" s="7" t="str">
        <f>UPPER(IF($AI935="","",IF(COUNTIF($AS$34:$AS934,$AI935)&lt;1,$AI935,"")))</f>
        <v/>
      </c>
      <c r="AT935" s="144" t="str">
        <f t="shared" si="126"/>
        <v/>
      </c>
      <c r="AU935" s="142" t="str">
        <f t="shared" si="128"/>
        <v/>
      </c>
      <c r="AV935" s="275"/>
      <c r="AW935" s="251"/>
      <c r="AX935" s="252"/>
      <c r="AY935" s="253" t="str">
        <f t="shared" si="121"/>
        <v/>
      </c>
      <c r="AZ935" s="253"/>
    </row>
    <row r="936" spans="1:52" s="1" customFormat="1">
      <c r="A936" s="144" t="str">
        <f t="shared" si="122"/>
        <v/>
      </c>
      <c r="B936" s="249" t="str">
        <f t="shared" si="123"/>
        <v/>
      </c>
      <c r="C936" s="9"/>
      <c r="D936" s="144">
        <v>902</v>
      </c>
      <c r="E936" s="144" t="str">
        <f t="shared" si="124"/>
        <v/>
      </c>
      <c r="F936" s="5"/>
      <c r="G936" s="5"/>
      <c r="H936" s="5"/>
      <c r="I936" s="5"/>
      <c r="J936" s="5"/>
      <c r="K936" s="5"/>
      <c r="L936" s="292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32"/>
      <c r="AJ936" s="17"/>
      <c r="AK936" s="32"/>
      <c r="AL936" s="5"/>
      <c r="AM936" s="5"/>
      <c r="AN936" s="5"/>
      <c r="AO936" s="5"/>
      <c r="AP936" s="5"/>
      <c r="AQ936" s="296" t="str">
        <f t="shared" si="127"/>
        <v/>
      </c>
      <c r="AR936" s="142" t="str">
        <f t="shared" si="125"/>
        <v/>
      </c>
      <c r="AS936" s="7" t="str">
        <f>UPPER(IF($AI936="","",IF(COUNTIF($AS$34:$AS935,$AI936)&lt;1,$AI936,"")))</f>
        <v/>
      </c>
      <c r="AT936" s="144" t="str">
        <f t="shared" si="126"/>
        <v/>
      </c>
      <c r="AU936" s="142" t="str">
        <f t="shared" si="128"/>
        <v/>
      </c>
      <c r="AV936" s="275"/>
      <c r="AW936" s="251"/>
      <c r="AX936" s="252"/>
      <c r="AY936" s="253" t="str">
        <f t="shared" si="121"/>
        <v/>
      </c>
      <c r="AZ936" s="253"/>
    </row>
    <row r="937" spans="1:52" s="1" customFormat="1">
      <c r="A937" s="144" t="str">
        <f t="shared" si="122"/>
        <v/>
      </c>
      <c r="B937" s="249" t="str">
        <f t="shared" si="123"/>
        <v/>
      </c>
      <c r="C937" s="9"/>
      <c r="D937" s="144">
        <v>903</v>
      </c>
      <c r="E937" s="144" t="str">
        <f t="shared" si="124"/>
        <v/>
      </c>
      <c r="F937" s="5"/>
      <c r="G937" s="5"/>
      <c r="H937" s="5"/>
      <c r="I937" s="5"/>
      <c r="J937" s="5"/>
      <c r="K937" s="5"/>
      <c r="L937" s="292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  <c r="AG937" s="5"/>
      <c r="AH937" s="5"/>
      <c r="AI937" s="32"/>
      <c r="AJ937" s="17"/>
      <c r="AK937" s="32"/>
      <c r="AL937" s="5"/>
      <c r="AM937" s="5"/>
      <c r="AN937" s="5"/>
      <c r="AO937" s="5"/>
      <c r="AP937" s="5"/>
      <c r="AQ937" s="296" t="str">
        <f t="shared" si="127"/>
        <v/>
      </c>
      <c r="AR937" s="142" t="str">
        <f t="shared" si="125"/>
        <v/>
      </c>
      <c r="AS937" s="7" t="str">
        <f>UPPER(IF($AI937="","",IF(COUNTIF($AS$34:$AS936,$AI937)&lt;1,$AI937,"")))</f>
        <v/>
      </c>
      <c r="AT937" s="144" t="str">
        <f t="shared" si="126"/>
        <v/>
      </c>
      <c r="AU937" s="142" t="str">
        <f t="shared" si="128"/>
        <v/>
      </c>
      <c r="AV937" s="275"/>
      <c r="AW937" s="251"/>
      <c r="AX937" s="252" t="str">
        <f t="shared" ref="AX937:AX962" si="129">IF(AU937="","",AU937)</f>
        <v/>
      </c>
      <c r="AY937" s="253" t="str">
        <f t="shared" si="121"/>
        <v/>
      </c>
      <c r="AZ937" s="253"/>
    </row>
    <row r="938" spans="1:52" s="1" customFormat="1">
      <c r="A938" s="144" t="str">
        <f t="shared" si="122"/>
        <v/>
      </c>
      <c r="B938" s="249" t="str">
        <f t="shared" si="123"/>
        <v/>
      </c>
      <c r="C938" s="9"/>
      <c r="D938" s="144">
        <v>904</v>
      </c>
      <c r="E938" s="144" t="str">
        <f t="shared" si="124"/>
        <v/>
      </c>
      <c r="F938" s="5"/>
      <c r="G938" s="5"/>
      <c r="H938" s="5"/>
      <c r="I938" s="5"/>
      <c r="J938" s="5"/>
      <c r="K938" s="5"/>
      <c r="L938" s="292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32"/>
      <c r="AJ938" s="17"/>
      <c r="AK938" s="32"/>
      <c r="AL938" s="5"/>
      <c r="AM938" s="5"/>
      <c r="AN938" s="5"/>
      <c r="AO938" s="5"/>
      <c r="AP938" s="5"/>
      <c r="AQ938" s="296" t="str">
        <f t="shared" si="127"/>
        <v/>
      </c>
      <c r="AR938" s="142" t="str">
        <f t="shared" si="125"/>
        <v/>
      </c>
      <c r="AS938" s="7" t="str">
        <f>UPPER(IF($AI938="","",IF(COUNTIF($AS$34:$AS937,$AI938)&lt;1,$AI938,"")))</f>
        <v/>
      </c>
      <c r="AT938" s="144" t="str">
        <f t="shared" si="126"/>
        <v/>
      </c>
      <c r="AU938" s="142" t="str">
        <f t="shared" si="128"/>
        <v/>
      </c>
      <c r="AV938" s="275"/>
      <c r="AW938" s="251"/>
      <c r="AX938" s="252" t="str">
        <f t="shared" si="129"/>
        <v/>
      </c>
      <c r="AY938" s="253" t="str">
        <f t="shared" si="121"/>
        <v/>
      </c>
      <c r="AZ938" s="253"/>
    </row>
    <row r="939" spans="1:52" s="1" customFormat="1">
      <c r="A939" s="144" t="str">
        <f t="shared" si="122"/>
        <v/>
      </c>
      <c r="B939" s="249" t="str">
        <f t="shared" si="123"/>
        <v/>
      </c>
      <c r="C939" s="9"/>
      <c r="D939" s="144">
        <v>905</v>
      </c>
      <c r="E939" s="144" t="str">
        <f t="shared" si="124"/>
        <v/>
      </c>
      <c r="F939" s="5"/>
      <c r="G939" s="5"/>
      <c r="H939" s="5"/>
      <c r="I939" s="5"/>
      <c r="J939" s="5"/>
      <c r="K939" s="5"/>
      <c r="L939" s="292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  <c r="AG939" s="5"/>
      <c r="AH939" s="5"/>
      <c r="AI939" s="32"/>
      <c r="AJ939" s="17"/>
      <c r="AK939" s="32"/>
      <c r="AL939" s="5"/>
      <c r="AM939" s="5"/>
      <c r="AN939" s="5"/>
      <c r="AO939" s="5"/>
      <c r="AP939" s="5"/>
      <c r="AQ939" s="296" t="str">
        <f t="shared" si="127"/>
        <v/>
      </c>
      <c r="AR939" s="142" t="str">
        <f t="shared" si="125"/>
        <v/>
      </c>
      <c r="AS939" s="7" t="str">
        <f>UPPER(IF($AI939="","",IF(COUNTIF($AS$34:$AS938,$AI939)&lt;1,$AI939,"")))</f>
        <v/>
      </c>
      <c r="AT939" s="144" t="str">
        <f t="shared" si="126"/>
        <v/>
      </c>
      <c r="AU939" s="142" t="str">
        <f t="shared" si="128"/>
        <v/>
      </c>
      <c r="AV939" s="275"/>
      <c r="AW939" s="251"/>
      <c r="AX939" s="252" t="str">
        <f t="shared" si="129"/>
        <v/>
      </c>
      <c r="AY939" s="253" t="str">
        <f t="shared" si="121"/>
        <v/>
      </c>
      <c r="AZ939" s="253"/>
    </row>
    <row r="940" spans="1:52" s="1" customFormat="1">
      <c r="A940" s="144" t="str">
        <f t="shared" si="122"/>
        <v/>
      </c>
      <c r="B940" s="249" t="str">
        <f t="shared" si="123"/>
        <v/>
      </c>
      <c r="C940" s="9"/>
      <c r="D940" s="144">
        <v>906</v>
      </c>
      <c r="E940" s="144" t="str">
        <f t="shared" si="124"/>
        <v/>
      </c>
      <c r="F940" s="5"/>
      <c r="G940" s="5"/>
      <c r="H940" s="5"/>
      <c r="I940" s="5"/>
      <c r="J940" s="5"/>
      <c r="K940" s="5"/>
      <c r="L940" s="292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  <c r="AG940" s="5"/>
      <c r="AH940" s="5"/>
      <c r="AI940" s="32"/>
      <c r="AJ940" s="17"/>
      <c r="AK940" s="32"/>
      <c r="AL940" s="5"/>
      <c r="AM940" s="5"/>
      <c r="AN940" s="5"/>
      <c r="AO940" s="5"/>
      <c r="AP940" s="5"/>
      <c r="AQ940" s="296" t="str">
        <f t="shared" si="127"/>
        <v/>
      </c>
      <c r="AR940" s="142" t="str">
        <f t="shared" si="125"/>
        <v/>
      </c>
      <c r="AS940" s="7" t="str">
        <f>UPPER(IF($AI940="","",IF(COUNTIF($AS$34:$AS939,$AI940)&lt;1,$AI940,"")))</f>
        <v/>
      </c>
      <c r="AT940" s="144" t="str">
        <f t="shared" si="126"/>
        <v/>
      </c>
      <c r="AU940" s="142" t="str">
        <f t="shared" si="128"/>
        <v/>
      </c>
      <c r="AV940" s="275"/>
      <c r="AW940" s="251"/>
      <c r="AX940" s="252" t="str">
        <f t="shared" si="129"/>
        <v/>
      </c>
      <c r="AY940" s="253" t="str">
        <f t="shared" si="121"/>
        <v/>
      </c>
      <c r="AZ940" s="253"/>
    </row>
    <row r="941" spans="1:52" s="1" customFormat="1">
      <c r="A941" s="144" t="str">
        <f t="shared" si="122"/>
        <v/>
      </c>
      <c r="B941" s="249" t="str">
        <f t="shared" si="123"/>
        <v/>
      </c>
      <c r="C941" s="9"/>
      <c r="D941" s="144">
        <v>907</v>
      </c>
      <c r="E941" s="144" t="str">
        <f t="shared" si="124"/>
        <v/>
      </c>
      <c r="F941" s="5"/>
      <c r="G941" s="5"/>
      <c r="H941" s="5"/>
      <c r="I941" s="5"/>
      <c r="J941" s="5"/>
      <c r="K941" s="5"/>
      <c r="L941" s="292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  <c r="AG941" s="5"/>
      <c r="AH941" s="5"/>
      <c r="AI941" s="32"/>
      <c r="AJ941" s="17"/>
      <c r="AK941" s="32"/>
      <c r="AL941" s="5"/>
      <c r="AM941" s="5"/>
      <c r="AN941" s="5"/>
      <c r="AO941" s="5"/>
      <c r="AP941" s="5"/>
      <c r="AQ941" s="296" t="str">
        <f t="shared" si="127"/>
        <v/>
      </c>
      <c r="AR941" s="142" t="str">
        <f t="shared" si="125"/>
        <v/>
      </c>
      <c r="AS941" s="7" t="str">
        <f>UPPER(IF($AI941="","",IF(COUNTIF($AS$34:$AS940,$AI941)&lt;1,$AI941,"")))</f>
        <v/>
      </c>
      <c r="AT941" s="144" t="str">
        <f t="shared" si="126"/>
        <v/>
      </c>
      <c r="AU941" s="142" t="str">
        <f t="shared" si="128"/>
        <v/>
      </c>
      <c r="AV941" s="275"/>
      <c r="AW941" s="251"/>
      <c r="AX941" s="252" t="str">
        <f t="shared" si="129"/>
        <v/>
      </c>
      <c r="AY941" s="253" t="str">
        <f t="shared" si="121"/>
        <v/>
      </c>
      <c r="AZ941" s="253"/>
    </row>
    <row r="942" spans="1:52" s="1" customFormat="1">
      <c r="A942" s="144" t="str">
        <f t="shared" si="122"/>
        <v/>
      </c>
      <c r="B942" s="249" t="str">
        <f t="shared" si="123"/>
        <v/>
      </c>
      <c r="C942" s="9"/>
      <c r="D942" s="144">
        <v>908</v>
      </c>
      <c r="E942" s="144" t="str">
        <f t="shared" si="124"/>
        <v/>
      </c>
      <c r="F942" s="5"/>
      <c r="G942" s="5"/>
      <c r="H942" s="5"/>
      <c r="I942" s="5"/>
      <c r="J942" s="5"/>
      <c r="K942" s="5"/>
      <c r="L942" s="292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  <c r="AG942" s="5"/>
      <c r="AH942" s="5"/>
      <c r="AI942" s="32"/>
      <c r="AJ942" s="17"/>
      <c r="AK942" s="32"/>
      <c r="AL942" s="5"/>
      <c r="AM942" s="5"/>
      <c r="AN942" s="5"/>
      <c r="AO942" s="5"/>
      <c r="AP942" s="5"/>
      <c r="AQ942" s="296" t="str">
        <f t="shared" si="127"/>
        <v/>
      </c>
      <c r="AR942" s="142" t="str">
        <f t="shared" si="125"/>
        <v/>
      </c>
      <c r="AS942" s="7" t="str">
        <f>UPPER(IF($AI942="","",IF(COUNTIF($AS$34:$AS941,$AI942)&lt;1,$AI942,"")))</f>
        <v/>
      </c>
      <c r="AT942" s="144" t="str">
        <f t="shared" si="126"/>
        <v/>
      </c>
      <c r="AU942" s="142" t="str">
        <f t="shared" si="128"/>
        <v/>
      </c>
      <c r="AV942" s="275"/>
      <c r="AW942" s="251"/>
      <c r="AX942" s="252" t="str">
        <f t="shared" si="129"/>
        <v/>
      </c>
      <c r="AY942" s="253" t="str">
        <f t="shared" si="121"/>
        <v/>
      </c>
      <c r="AZ942" s="253"/>
    </row>
    <row r="943" spans="1:52" s="1" customFormat="1">
      <c r="A943" s="144" t="str">
        <f t="shared" si="122"/>
        <v/>
      </c>
      <c r="B943" s="249" t="str">
        <f t="shared" si="123"/>
        <v/>
      </c>
      <c r="C943" s="9"/>
      <c r="D943" s="144">
        <v>909</v>
      </c>
      <c r="E943" s="144" t="str">
        <f t="shared" si="124"/>
        <v/>
      </c>
      <c r="F943" s="5"/>
      <c r="G943" s="5"/>
      <c r="H943" s="5"/>
      <c r="I943" s="5"/>
      <c r="J943" s="5"/>
      <c r="K943" s="5"/>
      <c r="L943" s="292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  <c r="AG943" s="5"/>
      <c r="AH943" s="5"/>
      <c r="AI943" s="32"/>
      <c r="AJ943" s="17"/>
      <c r="AK943" s="32"/>
      <c r="AL943" s="5"/>
      <c r="AM943" s="5"/>
      <c r="AN943" s="5"/>
      <c r="AO943" s="5"/>
      <c r="AP943" s="5"/>
      <c r="AQ943" s="296" t="str">
        <f t="shared" si="127"/>
        <v/>
      </c>
      <c r="AR943" s="142" t="str">
        <f t="shared" si="125"/>
        <v/>
      </c>
      <c r="AS943" s="7" t="str">
        <f>UPPER(IF($AI943="","",IF(COUNTIF($AS$34:$AS942,$AI943)&lt;1,$AI943,"")))</f>
        <v/>
      </c>
      <c r="AT943" s="144" t="str">
        <f t="shared" si="126"/>
        <v/>
      </c>
      <c r="AU943" s="142" t="str">
        <f t="shared" si="128"/>
        <v/>
      </c>
      <c r="AV943" s="275"/>
      <c r="AW943" s="251"/>
      <c r="AX943" s="252" t="str">
        <f t="shared" si="129"/>
        <v/>
      </c>
      <c r="AY943" s="253" t="str">
        <f t="shared" si="121"/>
        <v/>
      </c>
      <c r="AZ943" s="253"/>
    </row>
    <row r="944" spans="1:52" s="1" customFormat="1">
      <c r="A944" s="144" t="str">
        <f t="shared" si="122"/>
        <v/>
      </c>
      <c r="B944" s="249" t="str">
        <f t="shared" si="123"/>
        <v/>
      </c>
      <c r="C944" s="9"/>
      <c r="D944" s="144">
        <v>910</v>
      </c>
      <c r="E944" s="144" t="str">
        <f t="shared" si="124"/>
        <v/>
      </c>
      <c r="F944" s="5"/>
      <c r="G944" s="5"/>
      <c r="H944" s="5"/>
      <c r="I944" s="5"/>
      <c r="J944" s="5"/>
      <c r="K944" s="5"/>
      <c r="L944" s="292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  <c r="AG944" s="5"/>
      <c r="AH944" s="5"/>
      <c r="AI944" s="32"/>
      <c r="AJ944" s="17"/>
      <c r="AK944" s="32"/>
      <c r="AL944" s="5"/>
      <c r="AM944" s="5"/>
      <c r="AN944" s="5"/>
      <c r="AO944" s="5"/>
      <c r="AP944" s="5"/>
      <c r="AQ944" s="296" t="str">
        <f t="shared" si="127"/>
        <v/>
      </c>
      <c r="AR944" s="142" t="str">
        <f t="shared" si="125"/>
        <v/>
      </c>
      <c r="AS944" s="7" t="str">
        <f>UPPER(IF($AI944="","",IF(COUNTIF($AS$34:$AS943,$AI944)&lt;1,$AI944,"")))</f>
        <v/>
      </c>
      <c r="AT944" s="144" t="str">
        <f t="shared" si="126"/>
        <v/>
      </c>
      <c r="AU944" s="142" t="str">
        <f t="shared" si="128"/>
        <v/>
      </c>
      <c r="AV944" s="275"/>
      <c r="AW944" s="251"/>
      <c r="AX944" s="252" t="str">
        <f t="shared" si="129"/>
        <v/>
      </c>
      <c r="AY944" s="253" t="str">
        <f t="shared" si="121"/>
        <v/>
      </c>
      <c r="AZ944" s="253"/>
    </row>
    <row r="945" spans="1:52" s="1" customFormat="1">
      <c r="A945" s="144" t="str">
        <f t="shared" si="122"/>
        <v/>
      </c>
      <c r="B945" s="249" t="str">
        <f t="shared" si="123"/>
        <v/>
      </c>
      <c r="C945" s="9"/>
      <c r="D945" s="144">
        <v>911</v>
      </c>
      <c r="E945" s="144" t="str">
        <f t="shared" si="124"/>
        <v/>
      </c>
      <c r="F945" s="5"/>
      <c r="G945" s="5"/>
      <c r="H945" s="5"/>
      <c r="I945" s="5"/>
      <c r="J945" s="5"/>
      <c r="K945" s="5"/>
      <c r="L945" s="292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  <c r="AG945" s="5"/>
      <c r="AH945" s="5"/>
      <c r="AI945" s="32"/>
      <c r="AJ945" s="17"/>
      <c r="AK945" s="32"/>
      <c r="AL945" s="5"/>
      <c r="AM945" s="5"/>
      <c r="AN945" s="5"/>
      <c r="AO945" s="5"/>
      <c r="AP945" s="5"/>
      <c r="AQ945" s="296" t="str">
        <f t="shared" si="127"/>
        <v/>
      </c>
      <c r="AR945" s="142" t="str">
        <f t="shared" si="125"/>
        <v/>
      </c>
      <c r="AS945" s="7" t="str">
        <f>UPPER(IF($AI945="","",IF(COUNTIF($AS$34:$AS944,$AI945)&lt;1,$AI945,"")))</f>
        <v/>
      </c>
      <c r="AT945" s="144" t="str">
        <f t="shared" si="126"/>
        <v/>
      </c>
      <c r="AU945" s="142" t="str">
        <f t="shared" si="128"/>
        <v/>
      </c>
      <c r="AV945" s="275"/>
      <c r="AW945" s="251"/>
      <c r="AX945" s="252" t="str">
        <f t="shared" si="129"/>
        <v/>
      </c>
      <c r="AY945" s="253" t="str">
        <f t="shared" si="121"/>
        <v/>
      </c>
      <c r="AZ945" s="253"/>
    </row>
    <row r="946" spans="1:52" s="1" customFormat="1">
      <c r="A946" s="144" t="str">
        <f t="shared" si="122"/>
        <v/>
      </c>
      <c r="B946" s="249" t="str">
        <f t="shared" si="123"/>
        <v/>
      </c>
      <c r="C946" s="9"/>
      <c r="D946" s="144">
        <v>912</v>
      </c>
      <c r="E946" s="144" t="str">
        <f t="shared" si="124"/>
        <v/>
      </c>
      <c r="F946" s="5"/>
      <c r="G946" s="5"/>
      <c r="H946" s="5"/>
      <c r="I946" s="5"/>
      <c r="J946" s="5"/>
      <c r="K946" s="5"/>
      <c r="L946" s="292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  <c r="AG946" s="5"/>
      <c r="AH946" s="5"/>
      <c r="AI946" s="32"/>
      <c r="AJ946" s="17"/>
      <c r="AK946" s="32"/>
      <c r="AL946" s="5"/>
      <c r="AM946" s="5"/>
      <c r="AN946" s="5"/>
      <c r="AO946" s="5"/>
      <c r="AP946" s="5"/>
      <c r="AQ946" s="296" t="str">
        <f t="shared" si="127"/>
        <v/>
      </c>
      <c r="AR946" s="142" t="str">
        <f t="shared" si="125"/>
        <v/>
      </c>
      <c r="AS946" s="7" t="str">
        <f>UPPER(IF($AI946="","",IF(COUNTIF($AS$34:$AS945,$AI946)&lt;1,$AI946,"")))</f>
        <v/>
      </c>
      <c r="AT946" s="144" t="str">
        <f t="shared" si="126"/>
        <v/>
      </c>
      <c r="AU946" s="142" t="str">
        <f t="shared" si="128"/>
        <v/>
      </c>
      <c r="AV946" s="275"/>
      <c r="AW946" s="251"/>
      <c r="AX946" s="252" t="str">
        <f t="shared" si="129"/>
        <v/>
      </c>
      <c r="AY946" s="253" t="str">
        <f t="shared" si="121"/>
        <v/>
      </c>
      <c r="AZ946" s="253"/>
    </row>
    <row r="947" spans="1:52" s="1" customFormat="1">
      <c r="A947" s="144" t="str">
        <f t="shared" si="122"/>
        <v/>
      </c>
      <c r="B947" s="249" t="str">
        <f t="shared" si="123"/>
        <v/>
      </c>
      <c r="C947" s="9"/>
      <c r="D947" s="144">
        <v>913</v>
      </c>
      <c r="E947" s="144" t="str">
        <f t="shared" si="124"/>
        <v/>
      </c>
      <c r="F947" s="5"/>
      <c r="G947" s="5"/>
      <c r="H947" s="5"/>
      <c r="I947" s="5"/>
      <c r="J947" s="5"/>
      <c r="K947" s="5"/>
      <c r="L947" s="292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  <c r="AG947" s="5"/>
      <c r="AH947" s="5"/>
      <c r="AI947" s="32"/>
      <c r="AJ947" s="17"/>
      <c r="AK947" s="32"/>
      <c r="AL947" s="5"/>
      <c r="AM947" s="5"/>
      <c r="AN947" s="5"/>
      <c r="AO947" s="5"/>
      <c r="AP947" s="5"/>
      <c r="AQ947" s="296" t="str">
        <f t="shared" si="127"/>
        <v/>
      </c>
      <c r="AR947" s="142" t="str">
        <f t="shared" si="125"/>
        <v/>
      </c>
      <c r="AS947" s="7" t="str">
        <f>UPPER(IF($AI947="","",IF(COUNTIF($AS$34:$AS946,$AI947)&lt;1,$AI947,"")))</f>
        <v/>
      </c>
      <c r="AT947" s="144" t="str">
        <f t="shared" si="126"/>
        <v/>
      </c>
      <c r="AU947" s="142" t="str">
        <f t="shared" si="128"/>
        <v/>
      </c>
      <c r="AV947" s="275"/>
      <c r="AW947" s="251"/>
      <c r="AX947" s="252" t="str">
        <f t="shared" si="129"/>
        <v/>
      </c>
      <c r="AY947" s="253" t="str">
        <f t="shared" si="121"/>
        <v/>
      </c>
      <c r="AZ947" s="253"/>
    </row>
    <row r="948" spans="1:52" s="1" customFormat="1">
      <c r="A948" s="144" t="str">
        <f t="shared" si="122"/>
        <v/>
      </c>
      <c r="B948" s="249" t="str">
        <f t="shared" si="123"/>
        <v/>
      </c>
      <c r="C948" s="9"/>
      <c r="D948" s="144">
        <v>914</v>
      </c>
      <c r="E948" s="144" t="str">
        <f t="shared" si="124"/>
        <v/>
      </c>
      <c r="F948" s="5"/>
      <c r="G948" s="5"/>
      <c r="H948" s="5"/>
      <c r="I948" s="5"/>
      <c r="J948" s="5"/>
      <c r="K948" s="5"/>
      <c r="L948" s="292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  <c r="AG948" s="5"/>
      <c r="AH948" s="5"/>
      <c r="AI948" s="32"/>
      <c r="AJ948" s="17"/>
      <c r="AK948" s="32"/>
      <c r="AL948" s="5"/>
      <c r="AM948" s="5"/>
      <c r="AN948" s="5"/>
      <c r="AO948" s="5"/>
      <c r="AP948" s="5"/>
      <c r="AQ948" s="296" t="str">
        <f t="shared" si="127"/>
        <v/>
      </c>
      <c r="AR948" s="142" t="str">
        <f t="shared" si="125"/>
        <v/>
      </c>
      <c r="AS948" s="7" t="str">
        <f>UPPER(IF($AI948="","",IF(COUNTIF($AS$34:$AS947,$AI948)&lt;1,$AI948,"")))</f>
        <v/>
      </c>
      <c r="AT948" s="144" t="str">
        <f t="shared" si="126"/>
        <v/>
      </c>
      <c r="AU948" s="142" t="str">
        <f t="shared" si="128"/>
        <v/>
      </c>
      <c r="AV948" s="275"/>
      <c r="AW948" s="251"/>
      <c r="AX948" s="252" t="str">
        <f t="shared" si="129"/>
        <v/>
      </c>
      <c r="AY948" s="253" t="str">
        <f t="shared" si="121"/>
        <v/>
      </c>
      <c r="AZ948" s="253"/>
    </row>
    <row r="949" spans="1:52" s="1" customFormat="1">
      <c r="A949" s="144" t="str">
        <f t="shared" si="122"/>
        <v/>
      </c>
      <c r="B949" s="249" t="str">
        <f t="shared" si="123"/>
        <v/>
      </c>
      <c r="C949" s="9"/>
      <c r="D949" s="144">
        <v>915</v>
      </c>
      <c r="E949" s="144" t="str">
        <f t="shared" si="124"/>
        <v/>
      </c>
      <c r="F949" s="5"/>
      <c r="G949" s="5"/>
      <c r="H949" s="5"/>
      <c r="I949" s="5"/>
      <c r="J949" s="5"/>
      <c r="K949" s="5"/>
      <c r="L949" s="292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  <c r="AG949" s="5"/>
      <c r="AH949" s="5"/>
      <c r="AI949" s="32"/>
      <c r="AJ949" s="17"/>
      <c r="AK949" s="32"/>
      <c r="AL949" s="5"/>
      <c r="AM949" s="5"/>
      <c r="AN949" s="5"/>
      <c r="AO949" s="5"/>
      <c r="AP949" s="5"/>
      <c r="AQ949" s="296" t="str">
        <f t="shared" si="127"/>
        <v/>
      </c>
      <c r="AR949" s="142" t="str">
        <f t="shared" si="125"/>
        <v/>
      </c>
      <c r="AS949" s="7" t="str">
        <f>UPPER(IF($AI949="","",IF(COUNTIF($AS$34:$AS948,$AI949)&lt;1,$AI949,"")))</f>
        <v/>
      </c>
      <c r="AT949" s="144" t="str">
        <f t="shared" si="126"/>
        <v/>
      </c>
      <c r="AU949" s="142" t="str">
        <f t="shared" si="128"/>
        <v/>
      </c>
      <c r="AV949" s="275"/>
      <c r="AW949" s="251"/>
      <c r="AX949" s="252" t="str">
        <f t="shared" si="129"/>
        <v/>
      </c>
      <c r="AY949" s="253" t="str">
        <f t="shared" si="121"/>
        <v/>
      </c>
      <c r="AZ949" s="253"/>
    </row>
    <row r="950" spans="1:52" s="1" customFormat="1">
      <c r="A950" s="144" t="str">
        <f t="shared" si="122"/>
        <v/>
      </c>
      <c r="B950" s="249" t="str">
        <f t="shared" si="123"/>
        <v/>
      </c>
      <c r="C950" s="9"/>
      <c r="D950" s="144">
        <v>916</v>
      </c>
      <c r="E950" s="144" t="str">
        <f t="shared" si="124"/>
        <v/>
      </c>
      <c r="F950" s="5"/>
      <c r="G950" s="5"/>
      <c r="H950" s="5"/>
      <c r="I950" s="5"/>
      <c r="J950" s="5"/>
      <c r="K950" s="5"/>
      <c r="L950" s="292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  <c r="AG950" s="5"/>
      <c r="AH950" s="5"/>
      <c r="AI950" s="32"/>
      <c r="AJ950" s="17"/>
      <c r="AK950" s="32"/>
      <c r="AL950" s="5"/>
      <c r="AM950" s="5"/>
      <c r="AN950" s="5"/>
      <c r="AO950" s="5"/>
      <c r="AP950" s="5"/>
      <c r="AQ950" s="296" t="str">
        <f t="shared" si="127"/>
        <v/>
      </c>
      <c r="AR950" s="142" t="str">
        <f t="shared" si="125"/>
        <v/>
      </c>
      <c r="AS950" s="7" t="str">
        <f>UPPER(IF($AI950="","",IF(COUNTIF($AS$34:$AS949,$AI950)&lt;1,$AI950,"")))</f>
        <v/>
      </c>
      <c r="AT950" s="144" t="str">
        <f t="shared" si="126"/>
        <v/>
      </c>
      <c r="AU950" s="142" t="str">
        <f t="shared" si="128"/>
        <v/>
      </c>
      <c r="AV950" s="275"/>
      <c r="AW950" s="251"/>
      <c r="AX950" s="252" t="str">
        <f t="shared" si="129"/>
        <v/>
      </c>
      <c r="AY950" s="253" t="str">
        <f t="shared" si="121"/>
        <v/>
      </c>
      <c r="AZ950" s="253"/>
    </row>
    <row r="951" spans="1:52" s="1" customFormat="1">
      <c r="A951" s="144" t="str">
        <f t="shared" si="122"/>
        <v/>
      </c>
      <c r="B951" s="249" t="str">
        <f t="shared" si="123"/>
        <v/>
      </c>
      <c r="C951" s="9"/>
      <c r="D951" s="144">
        <v>917</v>
      </c>
      <c r="E951" s="144" t="str">
        <f t="shared" si="124"/>
        <v/>
      </c>
      <c r="F951" s="5"/>
      <c r="G951" s="5"/>
      <c r="H951" s="5"/>
      <c r="I951" s="5"/>
      <c r="J951" s="5"/>
      <c r="K951" s="5"/>
      <c r="L951" s="292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  <c r="AG951" s="5"/>
      <c r="AH951" s="5"/>
      <c r="AI951" s="32"/>
      <c r="AJ951" s="17"/>
      <c r="AK951" s="32"/>
      <c r="AL951" s="5"/>
      <c r="AM951" s="5"/>
      <c r="AN951" s="5"/>
      <c r="AO951" s="5"/>
      <c r="AP951" s="5"/>
      <c r="AQ951" s="296" t="str">
        <f t="shared" si="127"/>
        <v/>
      </c>
      <c r="AR951" s="142" t="str">
        <f t="shared" si="125"/>
        <v/>
      </c>
      <c r="AS951" s="7" t="str">
        <f>UPPER(IF($AI951="","",IF(COUNTIF($AS$34:$AS950,$AI951)&lt;1,$AI951,"")))</f>
        <v/>
      </c>
      <c r="AT951" s="144" t="str">
        <f t="shared" si="126"/>
        <v/>
      </c>
      <c r="AU951" s="142" t="str">
        <f t="shared" si="128"/>
        <v/>
      </c>
      <c r="AV951" s="275"/>
      <c r="AW951" s="251"/>
      <c r="AX951" s="252" t="str">
        <f t="shared" si="129"/>
        <v/>
      </c>
      <c r="AY951" s="253" t="str">
        <f t="shared" si="121"/>
        <v/>
      </c>
      <c r="AZ951" s="253"/>
    </row>
    <row r="952" spans="1:52" s="1" customFormat="1">
      <c r="A952" s="144" t="str">
        <f t="shared" si="122"/>
        <v/>
      </c>
      <c r="B952" s="249" t="str">
        <f t="shared" si="123"/>
        <v/>
      </c>
      <c r="C952" s="9"/>
      <c r="D952" s="144">
        <v>918</v>
      </c>
      <c r="E952" s="144" t="str">
        <f t="shared" si="124"/>
        <v/>
      </c>
      <c r="F952" s="5"/>
      <c r="G952" s="5"/>
      <c r="H952" s="5"/>
      <c r="I952" s="5"/>
      <c r="J952" s="5"/>
      <c r="K952" s="5"/>
      <c r="L952" s="292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  <c r="AG952" s="5"/>
      <c r="AH952" s="5"/>
      <c r="AI952" s="32"/>
      <c r="AJ952" s="17"/>
      <c r="AK952" s="32"/>
      <c r="AL952" s="5"/>
      <c r="AM952" s="5"/>
      <c r="AN952" s="5"/>
      <c r="AO952" s="5"/>
      <c r="AP952" s="5"/>
      <c r="AQ952" s="296" t="str">
        <f t="shared" si="127"/>
        <v/>
      </c>
      <c r="AR952" s="142" t="str">
        <f t="shared" si="125"/>
        <v/>
      </c>
      <c r="AS952" s="7" t="str">
        <f>UPPER(IF($AI952="","",IF(COUNTIF($AS$34:$AS951,$AI952)&lt;1,$AI952,"")))</f>
        <v/>
      </c>
      <c r="AT952" s="144" t="str">
        <f t="shared" si="126"/>
        <v/>
      </c>
      <c r="AU952" s="142" t="str">
        <f t="shared" si="128"/>
        <v/>
      </c>
      <c r="AV952" s="275"/>
      <c r="AW952" s="251"/>
      <c r="AX952" s="252" t="str">
        <f t="shared" si="129"/>
        <v/>
      </c>
      <c r="AY952" s="253" t="str">
        <f t="shared" si="121"/>
        <v/>
      </c>
      <c r="AZ952" s="253"/>
    </row>
    <row r="953" spans="1:52" s="1" customFormat="1">
      <c r="A953" s="144" t="str">
        <f t="shared" si="122"/>
        <v/>
      </c>
      <c r="B953" s="249" t="str">
        <f t="shared" si="123"/>
        <v/>
      </c>
      <c r="C953" s="9"/>
      <c r="D953" s="144">
        <v>919</v>
      </c>
      <c r="E953" s="144" t="str">
        <f t="shared" si="124"/>
        <v/>
      </c>
      <c r="F953" s="5"/>
      <c r="G953" s="5"/>
      <c r="H953" s="5"/>
      <c r="I953" s="5"/>
      <c r="J953" s="5"/>
      <c r="K953" s="5"/>
      <c r="L953" s="292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  <c r="AG953" s="5"/>
      <c r="AH953" s="5"/>
      <c r="AI953" s="32"/>
      <c r="AJ953" s="17"/>
      <c r="AK953" s="32"/>
      <c r="AL953" s="5"/>
      <c r="AM953" s="5"/>
      <c r="AN953" s="5"/>
      <c r="AO953" s="5"/>
      <c r="AP953" s="5"/>
      <c r="AQ953" s="296" t="str">
        <f t="shared" si="127"/>
        <v/>
      </c>
      <c r="AR953" s="142" t="str">
        <f t="shared" si="125"/>
        <v/>
      </c>
      <c r="AS953" s="7" t="str">
        <f>UPPER(IF($AI953="","",IF(COUNTIF($AS$34:$AS952,$AI953)&lt;1,$AI953,"")))</f>
        <v/>
      </c>
      <c r="AT953" s="144" t="str">
        <f t="shared" si="126"/>
        <v/>
      </c>
      <c r="AU953" s="142" t="str">
        <f t="shared" si="128"/>
        <v/>
      </c>
      <c r="AV953" s="275"/>
      <c r="AW953" s="251"/>
      <c r="AX953" s="252" t="str">
        <f t="shared" si="129"/>
        <v/>
      </c>
      <c r="AY953" s="253" t="str">
        <f t="shared" si="121"/>
        <v/>
      </c>
      <c r="AZ953" s="253"/>
    </row>
    <row r="954" spans="1:52" s="1" customFormat="1">
      <c r="A954" s="144" t="str">
        <f t="shared" si="122"/>
        <v/>
      </c>
      <c r="B954" s="249" t="str">
        <f t="shared" si="123"/>
        <v/>
      </c>
      <c r="C954" s="9"/>
      <c r="D954" s="144">
        <v>920</v>
      </c>
      <c r="E954" s="144" t="str">
        <f t="shared" si="124"/>
        <v/>
      </c>
      <c r="F954" s="5"/>
      <c r="G954" s="5"/>
      <c r="H954" s="5"/>
      <c r="I954" s="5"/>
      <c r="J954" s="5"/>
      <c r="K954" s="5"/>
      <c r="L954" s="292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  <c r="AG954" s="5"/>
      <c r="AH954" s="5"/>
      <c r="AI954" s="32"/>
      <c r="AJ954" s="17"/>
      <c r="AK954" s="32"/>
      <c r="AL954" s="5"/>
      <c r="AM954" s="5"/>
      <c r="AN954" s="5"/>
      <c r="AO954" s="5"/>
      <c r="AP954" s="5"/>
      <c r="AQ954" s="296" t="str">
        <f t="shared" si="127"/>
        <v/>
      </c>
      <c r="AR954" s="142" t="str">
        <f t="shared" si="125"/>
        <v/>
      </c>
      <c r="AS954" s="7" t="str">
        <f>UPPER(IF($AI954="","",IF(COUNTIF($AS$34:$AS953,$AI954)&lt;1,$AI954,"")))</f>
        <v/>
      </c>
      <c r="AT954" s="144" t="str">
        <f t="shared" si="126"/>
        <v/>
      </c>
      <c r="AU954" s="142" t="str">
        <f t="shared" si="128"/>
        <v/>
      </c>
      <c r="AV954" s="275"/>
      <c r="AW954" s="251"/>
      <c r="AX954" s="252" t="str">
        <f t="shared" si="129"/>
        <v/>
      </c>
      <c r="AY954" s="253" t="str">
        <f t="shared" si="121"/>
        <v/>
      </c>
      <c r="AZ954" s="253"/>
    </row>
    <row r="955" spans="1:52" s="1" customFormat="1">
      <c r="A955" s="144" t="str">
        <f t="shared" si="122"/>
        <v/>
      </c>
      <c r="B955" s="249" t="str">
        <f t="shared" si="123"/>
        <v/>
      </c>
      <c r="C955" s="9"/>
      <c r="D955" s="144">
        <v>921</v>
      </c>
      <c r="E955" s="144" t="str">
        <f t="shared" si="124"/>
        <v/>
      </c>
      <c r="F955" s="5"/>
      <c r="G955" s="5"/>
      <c r="H955" s="5"/>
      <c r="I955" s="5"/>
      <c r="J955" s="5"/>
      <c r="K955" s="5"/>
      <c r="L955" s="292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  <c r="AG955" s="5"/>
      <c r="AH955" s="5"/>
      <c r="AI955" s="32"/>
      <c r="AJ955" s="17"/>
      <c r="AK955" s="32"/>
      <c r="AL955" s="5"/>
      <c r="AM955" s="5"/>
      <c r="AN955" s="5"/>
      <c r="AO955" s="5"/>
      <c r="AP955" s="5"/>
      <c r="AQ955" s="296" t="str">
        <f t="shared" si="127"/>
        <v/>
      </c>
      <c r="AR955" s="142" t="str">
        <f t="shared" si="125"/>
        <v/>
      </c>
      <c r="AS955" s="7" t="str">
        <f>UPPER(IF($AI955="","",IF(COUNTIF($AS$34:$AS954,$AI955)&lt;1,$AI955,"")))</f>
        <v/>
      </c>
      <c r="AT955" s="144" t="str">
        <f t="shared" si="126"/>
        <v/>
      </c>
      <c r="AU955" s="142" t="str">
        <f t="shared" si="128"/>
        <v/>
      </c>
      <c r="AV955" s="275"/>
      <c r="AW955" s="251"/>
      <c r="AX955" s="252" t="str">
        <f t="shared" si="129"/>
        <v/>
      </c>
      <c r="AY955" s="253" t="str">
        <f t="shared" si="121"/>
        <v/>
      </c>
      <c r="AZ955" s="253"/>
    </row>
    <row r="956" spans="1:52" s="1" customFormat="1">
      <c r="A956" s="144" t="str">
        <f t="shared" si="122"/>
        <v/>
      </c>
      <c r="B956" s="249" t="str">
        <f t="shared" si="123"/>
        <v/>
      </c>
      <c r="C956" s="9"/>
      <c r="D956" s="144">
        <v>922</v>
      </c>
      <c r="E956" s="144" t="str">
        <f t="shared" si="124"/>
        <v/>
      </c>
      <c r="F956" s="5"/>
      <c r="G956" s="5"/>
      <c r="H956" s="5"/>
      <c r="I956" s="5"/>
      <c r="J956" s="5"/>
      <c r="K956" s="5"/>
      <c r="L956" s="292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  <c r="AG956" s="5"/>
      <c r="AH956" s="5"/>
      <c r="AI956" s="32"/>
      <c r="AJ956" s="17"/>
      <c r="AK956" s="32"/>
      <c r="AL956" s="5"/>
      <c r="AM956" s="5"/>
      <c r="AN956" s="5"/>
      <c r="AO956" s="5"/>
      <c r="AP956" s="5"/>
      <c r="AQ956" s="296" t="str">
        <f t="shared" si="127"/>
        <v/>
      </c>
      <c r="AR956" s="142" t="str">
        <f t="shared" si="125"/>
        <v/>
      </c>
      <c r="AS956" s="7" t="str">
        <f>UPPER(IF($AI956="","",IF(COUNTIF($AS$34:$AS955,$AI956)&lt;1,$AI956,"")))</f>
        <v/>
      </c>
      <c r="AT956" s="144" t="str">
        <f t="shared" si="126"/>
        <v/>
      </c>
      <c r="AU956" s="142" t="str">
        <f t="shared" si="128"/>
        <v/>
      </c>
      <c r="AV956" s="275"/>
      <c r="AW956" s="251"/>
      <c r="AX956" s="252" t="str">
        <f t="shared" si="129"/>
        <v/>
      </c>
      <c r="AY956" s="253" t="str">
        <f t="shared" si="121"/>
        <v/>
      </c>
      <c r="AZ956" s="253"/>
    </row>
    <row r="957" spans="1:52" s="1" customFormat="1">
      <c r="A957" s="144" t="str">
        <f t="shared" si="122"/>
        <v/>
      </c>
      <c r="B957" s="249" t="str">
        <f t="shared" si="123"/>
        <v/>
      </c>
      <c r="C957" s="9"/>
      <c r="D957" s="144">
        <v>923</v>
      </c>
      <c r="E957" s="144" t="str">
        <f t="shared" si="124"/>
        <v/>
      </c>
      <c r="F957" s="5"/>
      <c r="G957" s="5"/>
      <c r="H957" s="5"/>
      <c r="I957" s="5"/>
      <c r="J957" s="5"/>
      <c r="K957" s="5"/>
      <c r="L957" s="292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  <c r="AG957" s="5"/>
      <c r="AH957" s="5"/>
      <c r="AI957" s="32"/>
      <c r="AJ957" s="17"/>
      <c r="AK957" s="32"/>
      <c r="AL957" s="5"/>
      <c r="AM957" s="5"/>
      <c r="AN957" s="5"/>
      <c r="AO957" s="5"/>
      <c r="AP957" s="5"/>
      <c r="AQ957" s="296" t="str">
        <f t="shared" si="127"/>
        <v/>
      </c>
      <c r="AR957" s="142" t="str">
        <f t="shared" si="125"/>
        <v/>
      </c>
      <c r="AS957" s="7" t="str">
        <f>UPPER(IF($AI957="","",IF(COUNTIF($AS$34:$AS956,$AI957)&lt;1,$AI957,"")))</f>
        <v/>
      </c>
      <c r="AT957" s="144" t="str">
        <f t="shared" si="126"/>
        <v/>
      </c>
      <c r="AU957" s="142" t="str">
        <f t="shared" si="128"/>
        <v/>
      </c>
      <c r="AV957" s="275"/>
      <c r="AW957" s="251"/>
      <c r="AX957" s="252" t="str">
        <f t="shared" si="129"/>
        <v/>
      </c>
      <c r="AY957" s="253" t="str">
        <f t="shared" si="121"/>
        <v/>
      </c>
      <c r="AZ957" s="253"/>
    </row>
    <row r="958" spans="1:52" s="1" customFormat="1">
      <c r="A958" s="144" t="str">
        <f t="shared" si="122"/>
        <v/>
      </c>
      <c r="B958" s="249" t="str">
        <f t="shared" si="123"/>
        <v/>
      </c>
      <c r="C958" s="9"/>
      <c r="D958" s="144">
        <v>924</v>
      </c>
      <c r="E958" s="144" t="str">
        <f t="shared" si="124"/>
        <v/>
      </c>
      <c r="F958" s="5"/>
      <c r="G958" s="5"/>
      <c r="H958" s="5"/>
      <c r="I958" s="5"/>
      <c r="J958" s="5"/>
      <c r="K958" s="5"/>
      <c r="L958" s="292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  <c r="AG958" s="5"/>
      <c r="AH958" s="5"/>
      <c r="AI958" s="32"/>
      <c r="AJ958" s="17"/>
      <c r="AK958" s="32"/>
      <c r="AL958" s="5"/>
      <c r="AM958" s="5"/>
      <c r="AN958" s="5"/>
      <c r="AO958" s="5"/>
      <c r="AP958" s="5"/>
      <c r="AQ958" s="296" t="str">
        <f t="shared" si="127"/>
        <v/>
      </c>
      <c r="AR958" s="142" t="str">
        <f t="shared" si="125"/>
        <v/>
      </c>
      <c r="AS958" s="7" t="str">
        <f>UPPER(IF($AI958="","",IF(COUNTIF($AS$34:$AS957,$AI958)&lt;1,$AI958,"")))</f>
        <v/>
      </c>
      <c r="AT958" s="144" t="str">
        <f t="shared" si="126"/>
        <v/>
      </c>
      <c r="AU958" s="142" t="str">
        <f t="shared" si="128"/>
        <v/>
      </c>
      <c r="AV958" s="275"/>
      <c r="AW958" s="251"/>
      <c r="AX958" s="252" t="str">
        <f t="shared" si="129"/>
        <v/>
      </c>
      <c r="AY958" s="253" t="str">
        <f t="shared" si="121"/>
        <v/>
      </c>
      <c r="AZ958" s="253"/>
    </row>
    <row r="959" spans="1:52" s="1" customFormat="1">
      <c r="A959" s="144" t="str">
        <f t="shared" si="122"/>
        <v/>
      </c>
      <c r="B959" s="249" t="str">
        <f t="shared" si="123"/>
        <v/>
      </c>
      <c r="C959" s="9"/>
      <c r="D959" s="144">
        <v>925</v>
      </c>
      <c r="E959" s="144" t="str">
        <f t="shared" si="124"/>
        <v/>
      </c>
      <c r="F959" s="5"/>
      <c r="G959" s="5"/>
      <c r="H959" s="5"/>
      <c r="I959" s="5"/>
      <c r="J959" s="5"/>
      <c r="K959" s="5"/>
      <c r="L959" s="292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  <c r="AG959" s="5"/>
      <c r="AH959" s="5"/>
      <c r="AI959" s="32"/>
      <c r="AJ959" s="17"/>
      <c r="AK959" s="32"/>
      <c r="AL959" s="5"/>
      <c r="AM959" s="5"/>
      <c r="AN959" s="5"/>
      <c r="AO959" s="5"/>
      <c r="AP959" s="5"/>
      <c r="AQ959" s="296" t="str">
        <f t="shared" si="127"/>
        <v/>
      </c>
      <c r="AR959" s="142" t="str">
        <f t="shared" si="125"/>
        <v/>
      </c>
      <c r="AS959" s="7" t="str">
        <f>UPPER(IF($AI959="","",IF(COUNTIF($AS$34:$AS958,$AI959)&lt;1,$AI959,"")))</f>
        <v/>
      </c>
      <c r="AT959" s="144" t="str">
        <f t="shared" si="126"/>
        <v/>
      </c>
      <c r="AU959" s="142" t="str">
        <f t="shared" si="128"/>
        <v/>
      </c>
      <c r="AV959" s="275"/>
      <c r="AW959" s="251"/>
      <c r="AX959" s="252" t="str">
        <f t="shared" si="129"/>
        <v/>
      </c>
      <c r="AY959" s="253" t="str">
        <f t="shared" si="121"/>
        <v/>
      </c>
      <c r="AZ959" s="253"/>
    </row>
    <row r="960" spans="1:52" s="1" customFormat="1">
      <c r="A960" s="144" t="str">
        <f t="shared" si="122"/>
        <v/>
      </c>
      <c r="B960" s="249" t="str">
        <f t="shared" si="123"/>
        <v/>
      </c>
      <c r="C960" s="9"/>
      <c r="D960" s="144">
        <v>926</v>
      </c>
      <c r="E960" s="144" t="str">
        <f t="shared" si="124"/>
        <v/>
      </c>
      <c r="F960" s="5"/>
      <c r="G960" s="5"/>
      <c r="H960" s="5"/>
      <c r="I960" s="5"/>
      <c r="J960" s="5"/>
      <c r="K960" s="5"/>
      <c r="L960" s="292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32"/>
      <c r="AJ960" s="17"/>
      <c r="AK960" s="32"/>
      <c r="AL960" s="5"/>
      <c r="AM960" s="5"/>
      <c r="AN960" s="5"/>
      <c r="AO960" s="5"/>
      <c r="AP960" s="5"/>
      <c r="AQ960" s="296" t="str">
        <f t="shared" si="127"/>
        <v/>
      </c>
      <c r="AR960" s="142" t="str">
        <f t="shared" si="125"/>
        <v/>
      </c>
      <c r="AS960" s="7" t="str">
        <f>UPPER(IF($AI960="","",IF(COUNTIF($AS$34:$AS959,$AI960)&lt;1,$AI960,"")))</f>
        <v/>
      </c>
      <c r="AT960" s="144" t="str">
        <f t="shared" si="126"/>
        <v/>
      </c>
      <c r="AU960" s="142" t="str">
        <f t="shared" si="128"/>
        <v/>
      </c>
      <c r="AV960" s="275"/>
      <c r="AW960" s="251"/>
      <c r="AX960" s="252" t="str">
        <f t="shared" si="129"/>
        <v/>
      </c>
      <c r="AY960" s="253" t="str">
        <f t="shared" si="121"/>
        <v/>
      </c>
      <c r="AZ960" s="253"/>
    </row>
    <row r="961" spans="1:52" s="1" customFormat="1">
      <c r="A961" s="144" t="str">
        <f t="shared" si="122"/>
        <v/>
      </c>
      <c r="B961" s="249" t="str">
        <f t="shared" si="123"/>
        <v/>
      </c>
      <c r="C961" s="9"/>
      <c r="D961" s="144">
        <v>927</v>
      </c>
      <c r="E961" s="144" t="str">
        <f t="shared" si="124"/>
        <v/>
      </c>
      <c r="F961" s="5"/>
      <c r="G961" s="5"/>
      <c r="H961" s="5"/>
      <c r="I961" s="5"/>
      <c r="J961" s="5"/>
      <c r="K961" s="5"/>
      <c r="L961" s="292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  <c r="AG961" s="5"/>
      <c r="AH961" s="5"/>
      <c r="AI961" s="32"/>
      <c r="AJ961" s="17"/>
      <c r="AK961" s="32"/>
      <c r="AL961" s="5"/>
      <c r="AM961" s="5"/>
      <c r="AN961" s="5"/>
      <c r="AO961" s="5"/>
      <c r="AP961" s="5"/>
      <c r="AQ961" s="296" t="str">
        <f t="shared" si="127"/>
        <v/>
      </c>
      <c r="AR961" s="142" t="str">
        <f t="shared" si="125"/>
        <v/>
      </c>
      <c r="AS961" s="7" t="str">
        <f>UPPER(IF($AI961="","",IF(COUNTIF($AS$34:$AS960,$AI961)&lt;1,$AI961,"")))</f>
        <v/>
      </c>
      <c r="AT961" s="144" t="str">
        <f t="shared" si="126"/>
        <v/>
      </c>
      <c r="AU961" s="142" t="str">
        <f t="shared" si="128"/>
        <v/>
      </c>
      <c r="AV961" s="275"/>
      <c r="AW961" s="251"/>
      <c r="AX961" s="252" t="str">
        <f t="shared" si="129"/>
        <v/>
      </c>
      <c r="AY961" s="253" t="str">
        <f t="shared" si="121"/>
        <v/>
      </c>
      <c r="AZ961" s="253"/>
    </row>
    <row r="962" spans="1:52" s="1" customFormat="1">
      <c r="A962" s="144" t="str">
        <f t="shared" si="122"/>
        <v/>
      </c>
      <c r="B962" s="249" t="str">
        <f t="shared" si="123"/>
        <v/>
      </c>
      <c r="C962" s="9"/>
      <c r="D962" s="144">
        <v>928</v>
      </c>
      <c r="E962" s="144" t="str">
        <f t="shared" si="124"/>
        <v/>
      </c>
      <c r="F962" s="5"/>
      <c r="G962" s="5"/>
      <c r="H962" s="5"/>
      <c r="I962" s="5"/>
      <c r="J962" s="5"/>
      <c r="K962" s="5"/>
      <c r="L962" s="292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  <c r="AG962" s="5"/>
      <c r="AH962" s="5"/>
      <c r="AI962" s="32"/>
      <c r="AJ962" s="17"/>
      <c r="AK962" s="32"/>
      <c r="AL962" s="5"/>
      <c r="AM962" s="5"/>
      <c r="AN962" s="5"/>
      <c r="AO962" s="5"/>
      <c r="AP962" s="5"/>
      <c r="AQ962" s="296" t="str">
        <f t="shared" si="127"/>
        <v/>
      </c>
      <c r="AR962" s="142" t="str">
        <f t="shared" si="125"/>
        <v/>
      </c>
      <c r="AS962" s="7" t="str">
        <f>UPPER(IF($AI962="","",IF(COUNTIF($AS$34:$AS961,$AI962)&lt;1,$AI962,"")))</f>
        <v/>
      </c>
      <c r="AT962" s="144" t="str">
        <f t="shared" si="126"/>
        <v/>
      </c>
      <c r="AU962" s="142" t="str">
        <f t="shared" si="128"/>
        <v/>
      </c>
      <c r="AV962" s="275"/>
      <c r="AW962" s="251"/>
      <c r="AX962" s="252" t="str">
        <f t="shared" si="129"/>
        <v/>
      </c>
      <c r="AY962" s="253" t="str">
        <f t="shared" si="121"/>
        <v/>
      </c>
      <c r="AZ962" s="253"/>
    </row>
    <row r="963" spans="1:52" s="1" customFormat="1">
      <c r="A963" s="144" t="str">
        <f t="shared" si="122"/>
        <v/>
      </c>
      <c r="B963" s="249" t="str">
        <f t="shared" si="123"/>
        <v/>
      </c>
      <c r="C963" s="9"/>
      <c r="D963" s="144">
        <v>929</v>
      </c>
      <c r="E963" s="144" t="str">
        <f t="shared" si="124"/>
        <v/>
      </c>
      <c r="F963" s="5"/>
      <c r="G963" s="5"/>
      <c r="H963" s="5"/>
      <c r="I963" s="5"/>
      <c r="J963" s="5"/>
      <c r="K963" s="5"/>
      <c r="L963" s="292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32"/>
      <c r="AJ963" s="17"/>
      <c r="AK963" s="32"/>
      <c r="AL963" s="5"/>
      <c r="AM963" s="5"/>
      <c r="AN963" s="5"/>
      <c r="AO963" s="5"/>
      <c r="AP963" s="5"/>
      <c r="AQ963" s="296" t="str">
        <f t="shared" si="127"/>
        <v/>
      </c>
      <c r="AR963" s="142" t="str">
        <f t="shared" si="125"/>
        <v/>
      </c>
      <c r="AS963" s="7" t="str">
        <f>UPPER(IF($AI963="","",IF(COUNTIF($AS$34:$AS962,$AI963)&lt;1,$AI963,"")))</f>
        <v/>
      </c>
      <c r="AT963" s="144" t="str">
        <f t="shared" si="126"/>
        <v/>
      </c>
      <c r="AU963" s="142" t="str">
        <f t="shared" si="128"/>
        <v/>
      </c>
      <c r="AV963" s="275"/>
      <c r="AW963" s="251"/>
      <c r="AX963" s="252" t="str">
        <f t="shared" ref="AX963:AX1026" si="130">IF(AU963="","",AU963)</f>
        <v/>
      </c>
      <c r="AY963" s="253" t="str">
        <f t="shared" si="121"/>
        <v/>
      </c>
      <c r="AZ963" s="253"/>
    </row>
    <row r="964" spans="1:52" s="1" customFormat="1">
      <c r="A964" s="144" t="str">
        <f t="shared" si="122"/>
        <v/>
      </c>
      <c r="B964" s="249" t="str">
        <f t="shared" si="123"/>
        <v/>
      </c>
      <c r="C964" s="9"/>
      <c r="D964" s="144">
        <v>930</v>
      </c>
      <c r="E964" s="144" t="str">
        <f t="shared" si="124"/>
        <v/>
      </c>
      <c r="F964" s="5"/>
      <c r="G964" s="5"/>
      <c r="H964" s="5"/>
      <c r="I964" s="5"/>
      <c r="J964" s="5"/>
      <c r="K964" s="5"/>
      <c r="L964" s="292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32"/>
      <c r="AJ964" s="17"/>
      <c r="AK964" s="32"/>
      <c r="AL964" s="5"/>
      <c r="AM964" s="5"/>
      <c r="AN964" s="5"/>
      <c r="AO964" s="5"/>
      <c r="AP964" s="5"/>
      <c r="AQ964" s="296" t="str">
        <f t="shared" si="127"/>
        <v/>
      </c>
      <c r="AR964" s="142" t="str">
        <f t="shared" si="125"/>
        <v/>
      </c>
      <c r="AS964" s="7" t="str">
        <f>UPPER(IF($AI964="","",IF(COUNTIF($AS$34:$AS963,$AI964)&lt;1,$AI964,"")))</f>
        <v/>
      </c>
      <c r="AT964" s="144" t="str">
        <f t="shared" si="126"/>
        <v/>
      </c>
      <c r="AU964" s="142" t="str">
        <f t="shared" si="128"/>
        <v/>
      </c>
      <c r="AV964" s="275"/>
      <c r="AW964" s="251"/>
      <c r="AX964" s="252" t="str">
        <f t="shared" si="130"/>
        <v/>
      </c>
      <c r="AY964" s="253" t="str">
        <f t="shared" si="121"/>
        <v/>
      </c>
      <c r="AZ964" s="253"/>
    </row>
    <row r="965" spans="1:52" s="1" customFormat="1">
      <c r="A965" s="144" t="str">
        <f t="shared" si="122"/>
        <v/>
      </c>
      <c r="B965" s="249" t="str">
        <f t="shared" si="123"/>
        <v/>
      </c>
      <c r="C965" s="9"/>
      <c r="D965" s="144">
        <v>931</v>
      </c>
      <c r="E965" s="144" t="str">
        <f t="shared" si="124"/>
        <v/>
      </c>
      <c r="F965" s="5"/>
      <c r="G965" s="5"/>
      <c r="H965" s="5"/>
      <c r="I965" s="5"/>
      <c r="J965" s="5"/>
      <c r="K965" s="5"/>
      <c r="L965" s="292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32"/>
      <c r="AJ965" s="17"/>
      <c r="AK965" s="32"/>
      <c r="AL965" s="5"/>
      <c r="AM965" s="5"/>
      <c r="AN965" s="5"/>
      <c r="AO965" s="5"/>
      <c r="AP965" s="5"/>
      <c r="AQ965" s="296" t="str">
        <f t="shared" si="127"/>
        <v/>
      </c>
      <c r="AR965" s="142" t="str">
        <f t="shared" si="125"/>
        <v/>
      </c>
      <c r="AS965" s="7" t="str">
        <f>UPPER(IF($AI965="","",IF(COUNTIF($AS$34:$AS964,$AI965)&lt;1,$AI965,"")))</f>
        <v/>
      </c>
      <c r="AT965" s="144" t="str">
        <f t="shared" si="126"/>
        <v/>
      </c>
      <c r="AU965" s="142" t="str">
        <f t="shared" si="128"/>
        <v/>
      </c>
      <c r="AV965" s="275"/>
      <c r="AW965" s="251"/>
      <c r="AX965" s="252" t="str">
        <f t="shared" si="130"/>
        <v/>
      </c>
      <c r="AY965" s="253" t="str">
        <f t="shared" si="121"/>
        <v/>
      </c>
      <c r="AZ965" s="253"/>
    </row>
    <row r="966" spans="1:52" s="1" customFormat="1">
      <c r="A966" s="144" t="str">
        <f t="shared" si="122"/>
        <v/>
      </c>
      <c r="B966" s="249" t="str">
        <f t="shared" si="123"/>
        <v/>
      </c>
      <c r="C966" s="9"/>
      <c r="D966" s="144">
        <v>932</v>
      </c>
      <c r="E966" s="144" t="str">
        <f t="shared" si="124"/>
        <v/>
      </c>
      <c r="F966" s="5"/>
      <c r="G966" s="5"/>
      <c r="H966" s="5"/>
      <c r="I966" s="5"/>
      <c r="J966" s="5"/>
      <c r="K966" s="5"/>
      <c r="L966" s="292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  <c r="AG966" s="5"/>
      <c r="AH966" s="5"/>
      <c r="AI966" s="32"/>
      <c r="AJ966" s="17"/>
      <c r="AK966" s="32"/>
      <c r="AL966" s="5"/>
      <c r="AM966" s="5"/>
      <c r="AN966" s="5"/>
      <c r="AO966" s="5"/>
      <c r="AP966" s="5"/>
      <c r="AQ966" s="296" t="str">
        <f t="shared" si="127"/>
        <v/>
      </c>
      <c r="AR966" s="142" t="str">
        <f t="shared" si="125"/>
        <v/>
      </c>
      <c r="AS966" s="7" t="str">
        <f>UPPER(IF($AI966="","",IF(COUNTIF($AS$34:$AS965,$AI966)&lt;1,$AI966,"")))</f>
        <v/>
      </c>
      <c r="AT966" s="144" t="str">
        <f t="shared" si="126"/>
        <v/>
      </c>
      <c r="AU966" s="142" t="str">
        <f t="shared" si="128"/>
        <v/>
      </c>
      <c r="AV966" s="275"/>
      <c r="AW966" s="251"/>
      <c r="AX966" s="252" t="str">
        <f t="shared" si="130"/>
        <v/>
      </c>
      <c r="AY966" s="253" t="str">
        <f t="shared" si="121"/>
        <v/>
      </c>
      <c r="AZ966" s="253"/>
    </row>
    <row r="967" spans="1:52" s="1" customFormat="1">
      <c r="A967" s="144" t="str">
        <f t="shared" si="122"/>
        <v/>
      </c>
      <c r="B967" s="249" t="str">
        <f t="shared" si="123"/>
        <v/>
      </c>
      <c r="C967" s="9"/>
      <c r="D967" s="144">
        <v>933</v>
      </c>
      <c r="E967" s="144" t="str">
        <f t="shared" si="124"/>
        <v/>
      </c>
      <c r="F967" s="5"/>
      <c r="G967" s="5"/>
      <c r="H967" s="5"/>
      <c r="I967" s="5"/>
      <c r="J967" s="5"/>
      <c r="K967" s="5"/>
      <c r="L967" s="292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  <c r="AG967" s="5"/>
      <c r="AH967" s="5"/>
      <c r="AI967" s="32"/>
      <c r="AJ967" s="17"/>
      <c r="AK967" s="32"/>
      <c r="AL967" s="5"/>
      <c r="AM967" s="5"/>
      <c r="AN967" s="5"/>
      <c r="AO967" s="5"/>
      <c r="AP967" s="5"/>
      <c r="AQ967" s="296" t="str">
        <f t="shared" si="127"/>
        <v/>
      </c>
      <c r="AR967" s="142" t="str">
        <f t="shared" si="125"/>
        <v/>
      </c>
      <c r="AS967" s="7" t="str">
        <f>UPPER(IF($AI967="","",IF(COUNTIF($AS$34:$AS966,$AI967)&lt;1,$AI967,"")))</f>
        <v/>
      </c>
      <c r="AT967" s="144" t="str">
        <f t="shared" si="126"/>
        <v/>
      </c>
      <c r="AU967" s="142" t="str">
        <f t="shared" si="128"/>
        <v/>
      </c>
      <c r="AV967" s="275"/>
      <c r="AW967" s="251"/>
      <c r="AX967" s="252" t="str">
        <f t="shared" si="130"/>
        <v/>
      </c>
      <c r="AY967" s="253" t="str">
        <f t="shared" si="121"/>
        <v/>
      </c>
      <c r="AZ967" s="253"/>
    </row>
    <row r="968" spans="1:52" s="1" customFormat="1">
      <c r="A968" s="144" t="str">
        <f t="shared" si="122"/>
        <v/>
      </c>
      <c r="B968" s="249" t="str">
        <f t="shared" si="123"/>
        <v/>
      </c>
      <c r="C968" s="9"/>
      <c r="D968" s="144">
        <v>934</v>
      </c>
      <c r="E968" s="144" t="str">
        <f t="shared" si="124"/>
        <v/>
      </c>
      <c r="F968" s="5"/>
      <c r="G968" s="5"/>
      <c r="H968" s="5"/>
      <c r="I968" s="5"/>
      <c r="J968" s="5"/>
      <c r="K968" s="5"/>
      <c r="L968" s="292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32"/>
      <c r="AJ968" s="17"/>
      <c r="AK968" s="32"/>
      <c r="AL968" s="5"/>
      <c r="AM968" s="5"/>
      <c r="AN968" s="5"/>
      <c r="AO968" s="5"/>
      <c r="AP968" s="5"/>
      <c r="AQ968" s="296" t="str">
        <f t="shared" si="127"/>
        <v/>
      </c>
      <c r="AR968" s="142" t="str">
        <f t="shared" si="125"/>
        <v/>
      </c>
      <c r="AS968" s="7" t="str">
        <f>UPPER(IF($AI968="","",IF(COUNTIF($AS$34:$AS967,$AI968)&lt;1,$AI968,"")))</f>
        <v/>
      </c>
      <c r="AT968" s="144" t="str">
        <f t="shared" si="126"/>
        <v/>
      </c>
      <c r="AU968" s="142" t="str">
        <f t="shared" si="128"/>
        <v/>
      </c>
      <c r="AV968" s="275"/>
      <c r="AW968" s="251"/>
      <c r="AX968" s="252" t="str">
        <f t="shared" si="130"/>
        <v/>
      </c>
      <c r="AY968" s="253" t="str">
        <f t="shared" si="121"/>
        <v/>
      </c>
      <c r="AZ968" s="253"/>
    </row>
    <row r="969" spans="1:52" s="1" customFormat="1">
      <c r="A969" s="144" t="str">
        <f t="shared" si="122"/>
        <v/>
      </c>
      <c r="B969" s="249" t="str">
        <f t="shared" si="123"/>
        <v/>
      </c>
      <c r="C969" s="9"/>
      <c r="D969" s="144">
        <v>935</v>
      </c>
      <c r="E969" s="144" t="str">
        <f t="shared" si="124"/>
        <v/>
      </c>
      <c r="F969" s="5"/>
      <c r="G969" s="5"/>
      <c r="H969" s="5"/>
      <c r="I969" s="5"/>
      <c r="J969" s="5"/>
      <c r="K969" s="5"/>
      <c r="L969" s="292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  <c r="AG969" s="5"/>
      <c r="AH969" s="5"/>
      <c r="AI969" s="32"/>
      <c r="AJ969" s="17"/>
      <c r="AK969" s="32"/>
      <c r="AL969" s="5"/>
      <c r="AM969" s="5"/>
      <c r="AN969" s="5"/>
      <c r="AO969" s="5"/>
      <c r="AP969" s="5"/>
      <c r="AQ969" s="296" t="str">
        <f t="shared" si="127"/>
        <v/>
      </c>
      <c r="AR969" s="142" t="str">
        <f t="shared" si="125"/>
        <v/>
      </c>
      <c r="AS969" s="7" t="str">
        <f>UPPER(IF($AI969="","",IF(COUNTIF($AS$34:$AS968,$AI969)&lt;1,$AI969,"")))</f>
        <v/>
      </c>
      <c r="AT969" s="144" t="str">
        <f t="shared" si="126"/>
        <v/>
      </c>
      <c r="AU969" s="142" t="str">
        <f t="shared" si="128"/>
        <v/>
      </c>
      <c r="AV969" s="275"/>
      <c r="AW969" s="251"/>
      <c r="AX969" s="252" t="str">
        <f t="shared" si="130"/>
        <v/>
      </c>
      <c r="AY969" s="253" t="str">
        <f t="shared" si="121"/>
        <v/>
      </c>
      <c r="AZ969" s="253"/>
    </row>
    <row r="970" spans="1:52" s="1" customFormat="1">
      <c r="A970" s="144" t="str">
        <f t="shared" si="122"/>
        <v/>
      </c>
      <c r="B970" s="249" t="str">
        <f t="shared" si="123"/>
        <v/>
      </c>
      <c r="C970" s="9"/>
      <c r="D970" s="144">
        <v>936</v>
      </c>
      <c r="E970" s="144" t="str">
        <f t="shared" si="124"/>
        <v/>
      </c>
      <c r="F970" s="5"/>
      <c r="G970" s="5"/>
      <c r="H970" s="5"/>
      <c r="I970" s="5"/>
      <c r="J970" s="5"/>
      <c r="K970" s="5"/>
      <c r="L970" s="292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  <c r="AG970" s="5"/>
      <c r="AH970" s="5"/>
      <c r="AI970" s="32"/>
      <c r="AJ970" s="17"/>
      <c r="AK970" s="32"/>
      <c r="AL970" s="5"/>
      <c r="AM970" s="5"/>
      <c r="AN970" s="5"/>
      <c r="AO970" s="5"/>
      <c r="AP970" s="5"/>
      <c r="AQ970" s="296" t="str">
        <f t="shared" si="127"/>
        <v/>
      </c>
      <c r="AR970" s="142" t="str">
        <f t="shared" si="125"/>
        <v/>
      </c>
      <c r="AS970" s="7" t="str">
        <f>UPPER(IF($AI970="","",IF(COUNTIF($AS$34:$AS969,$AI970)&lt;1,$AI970,"")))</f>
        <v/>
      </c>
      <c r="AT970" s="144" t="str">
        <f t="shared" si="126"/>
        <v/>
      </c>
      <c r="AU970" s="142" t="str">
        <f t="shared" si="128"/>
        <v/>
      </c>
      <c r="AV970" s="275"/>
      <c r="AW970" s="251"/>
      <c r="AX970" s="252" t="str">
        <f t="shared" si="130"/>
        <v/>
      </c>
      <c r="AY970" s="253" t="str">
        <f t="shared" si="121"/>
        <v/>
      </c>
      <c r="AZ970" s="253"/>
    </row>
    <row r="971" spans="1:52" s="1" customFormat="1">
      <c r="A971" s="144" t="str">
        <f t="shared" si="122"/>
        <v/>
      </c>
      <c r="B971" s="249" t="str">
        <f t="shared" si="123"/>
        <v/>
      </c>
      <c r="C971" s="9"/>
      <c r="D971" s="144">
        <v>937</v>
      </c>
      <c r="E971" s="144" t="str">
        <f t="shared" si="124"/>
        <v/>
      </c>
      <c r="F971" s="5"/>
      <c r="G971" s="5"/>
      <c r="H971" s="5"/>
      <c r="I971" s="5"/>
      <c r="J971" s="5"/>
      <c r="K971" s="5"/>
      <c r="L971" s="292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  <c r="AG971" s="5"/>
      <c r="AH971" s="5"/>
      <c r="AI971" s="32"/>
      <c r="AJ971" s="17"/>
      <c r="AK971" s="32"/>
      <c r="AL971" s="5"/>
      <c r="AM971" s="5"/>
      <c r="AN971" s="5"/>
      <c r="AO971" s="5"/>
      <c r="AP971" s="5"/>
      <c r="AQ971" s="296" t="str">
        <f t="shared" si="127"/>
        <v/>
      </c>
      <c r="AR971" s="142" t="str">
        <f t="shared" si="125"/>
        <v/>
      </c>
      <c r="AS971" s="7" t="str">
        <f>UPPER(IF($AI971="","",IF(COUNTIF($AS$34:$AS970,$AI971)&lt;1,$AI971,"")))</f>
        <v/>
      </c>
      <c r="AT971" s="144" t="str">
        <f t="shared" si="126"/>
        <v/>
      </c>
      <c r="AU971" s="142" t="str">
        <f t="shared" si="128"/>
        <v/>
      </c>
      <c r="AV971" s="275"/>
      <c r="AW971" s="251"/>
      <c r="AX971" s="252" t="str">
        <f t="shared" si="130"/>
        <v/>
      </c>
      <c r="AY971" s="253" t="str">
        <f t="shared" si="121"/>
        <v/>
      </c>
      <c r="AZ971" s="253"/>
    </row>
    <row r="972" spans="1:52" s="1" customFormat="1">
      <c r="A972" s="144" t="str">
        <f t="shared" si="122"/>
        <v/>
      </c>
      <c r="B972" s="249" t="str">
        <f t="shared" si="123"/>
        <v/>
      </c>
      <c r="C972" s="9"/>
      <c r="D972" s="144">
        <v>938</v>
      </c>
      <c r="E972" s="144" t="str">
        <f t="shared" si="124"/>
        <v/>
      </c>
      <c r="F972" s="5"/>
      <c r="G972" s="5"/>
      <c r="H972" s="5"/>
      <c r="I972" s="5"/>
      <c r="J972" s="5"/>
      <c r="K972" s="5"/>
      <c r="L972" s="292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32"/>
      <c r="AJ972" s="17"/>
      <c r="AK972" s="32"/>
      <c r="AL972" s="5"/>
      <c r="AM972" s="5"/>
      <c r="AN972" s="5"/>
      <c r="AO972" s="5"/>
      <c r="AP972" s="5"/>
      <c r="AQ972" s="296" t="str">
        <f t="shared" si="127"/>
        <v/>
      </c>
      <c r="AR972" s="142" t="str">
        <f t="shared" si="125"/>
        <v/>
      </c>
      <c r="AS972" s="7" t="str">
        <f>UPPER(IF($AI972="","",IF(COUNTIF($AS$34:$AS971,$AI972)&lt;1,$AI972,"")))</f>
        <v/>
      </c>
      <c r="AT972" s="144" t="str">
        <f t="shared" si="126"/>
        <v/>
      </c>
      <c r="AU972" s="142" t="str">
        <f t="shared" si="128"/>
        <v/>
      </c>
      <c r="AV972" s="275"/>
      <c r="AW972" s="251"/>
      <c r="AX972" s="252" t="str">
        <f t="shared" si="130"/>
        <v/>
      </c>
      <c r="AY972" s="253" t="str">
        <f t="shared" si="121"/>
        <v/>
      </c>
      <c r="AZ972" s="253"/>
    </row>
    <row r="973" spans="1:52" s="1" customFormat="1">
      <c r="A973" s="144" t="str">
        <f t="shared" si="122"/>
        <v/>
      </c>
      <c r="B973" s="249" t="str">
        <f t="shared" si="123"/>
        <v/>
      </c>
      <c r="C973" s="9"/>
      <c r="D973" s="144">
        <v>939</v>
      </c>
      <c r="E973" s="144" t="str">
        <f t="shared" si="124"/>
        <v/>
      </c>
      <c r="F973" s="5"/>
      <c r="G973" s="5"/>
      <c r="H973" s="5"/>
      <c r="I973" s="5"/>
      <c r="J973" s="5"/>
      <c r="K973" s="5"/>
      <c r="L973" s="292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  <c r="AG973" s="5"/>
      <c r="AH973" s="5"/>
      <c r="AI973" s="32"/>
      <c r="AJ973" s="17"/>
      <c r="AK973" s="32"/>
      <c r="AL973" s="5"/>
      <c r="AM973" s="5"/>
      <c r="AN973" s="5"/>
      <c r="AO973" s="5"/>
      <c r="AP973" s="5"/>
      <c r="AQ973" s="296" t="str">
        <f t="shared" si="127"/>
        <v/>
      </c>
      <c r="AR973" s="142" t="str">
        <f t="shared" si="125"/>
        <v/>
      </c>
      <c r="AS973" s="7" t="str">
        <f>UPPER(IF($AI973="","",IF(COUNTIF($AS$34:$AS972,$AI973)&lt;1,$AI973,"")))</f>
        <v/>
      </c>
      <c r="AT973" s="144" t="str">
        <f t="shared" si="126"/>
        <v/>
      </c>
      <c r="AU973" s="142" t="str">
        <f t="shared" si="128"/>
        <v/>
      </c>
      <c r="AV973" s="275"/>
      <c r="AW973" s="251"/>
      <c r="AX973" s="252" t="str">
        <f t="shared" si="130"/>
        <v/>
      </c>
      <c r="AY973" s="253" t="str">
        <f t="shared" si="121"/>
        <v/>
      </c>
      <c r="AZ973" s="253"/>
    </row>
    <row r="974" spans="1:52" s="1" customFormat="1">
      <c r="A974" s="144" t="str">
        <f t="shared" si="122"/>
        <v/>
      </c>
      <c r="B974" s="249" t="str">
        <f t="shared" si="123"/>
        <v/>
      </c>
      <c r="C974" s="9"/>
      <c r="D974" s="144">
        <v>940</v>
      </c>
      <c r="E974" s="144" t="str">
        <f t="shared" si="124"/>
        <v/>
      </c>
      <c r="F974" s="5"/>
      <c r="G974" s="5"/>
      <c r="H974" s="5"/>
      <c r="I974" s="5"/>
      <c r="J974" s="5"/>
      <c r="K974" s="5"/>
      <c r="L974" s="292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  <c r="AF974" s="5"/>
      <c r="AG974" s="5"/>
      <c r="AH974" s="5"/>
      <c r="AI974" s="32"/>
      <c r="AJ974" s="17"/>
      <c r="AK974" s="32"/>
      <c r="AL974" s="5"/>
      <c r="AM974" s="5"/>
      <c r="AN974" s="5"/>
      <c r="AO974" s="5"/>
      <c r="AP974" s="5"/>
      <c r="AQ974" s="296" t="str">
        <f t="shared" si="127"/>
        <v/>
      </c>
      <c r="AR974" s="142" t="str">
        <f t="shared" si="125"/>
        <v/>
      </c>
      <c r="AS974" s="7" t="str">
        <f>UPPER(IF($AI974="","",IF(COUNTIF($AS$34:$AS973,$AI974)&lt;1,$AI974,"")))</f>
        <v/>
      </c>
      <c r="AT974" s="144" t="str">
        <f t="shared" si="126"/>
        <v/>
      </c>
      <c r="AU974" s="142" t="str">
        <f t="shared" si="128"/>
        <v/>
      </c>
      <c r="AV974" s="275"/>
      <c r="AW974" s="251"/>
      <c r="AX974" s="252" t="str">
        <f t="shared" si="130"/>
        <v/>
      </c>
      <c r="AY974" s="253" t="str">
        <f t="shared" si="121"/>
        <v/>
      </c>
      <c r="AZ974" s="253"/>
    </row>
    <row r="975" spans="1:52" s="1" customFormat="1">
      <c r="A975" s="144" t="str">
        <f t="shared" si="122"/>
        <v/>
      </c>
      <c r="B975" s="249" t="str">
        <f t="shared" si="123"/>
        <v/>
      </c>
      <c r="C975" s="9"/>
      <c r="D975" s="144">
        <v>941</v>
      </c>
      <c r="E975" s="144" t="str">
        <f t="shared" si="124"/>
        <v/>
      </c>
      <c r="F975" s="5"/>
      <c r="G975" s="5"/>
      <c r="H975" s="5"/>
      <c r="I975" s="5"/>
      <c r="J975" s="5"/>
      <c r="K975" s="5"/>
      <c r="L975" s="292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  <c r="AG975" s="5"/>
      <c r="AH975" s="5"/>
      <c r="AI975" s="32"/>
      <c r="AJ975" s="17"/>
      <c r="AK975" s="32"/>
      <c r="AL975" s="5"/>
      <c r="AM975" s="5"/>
      <c r="AN975" s="5"/>
      <c r="AO975" s="5"/>
      <c r="AP975" s="5"/>
      <c r="AQ975" s="296" t="str">
        <f t="shared" si="127"/>
        <v/>
      </c>
      <c r="AR975" s="142" t="str">
        <f t="shared" si="125"/>
        <v/>
      </c>
      <c r="AS975" s="7" t="str">
        <f>UPPER(IF($AI975="","",IF(COUNTIF($AS$34:$AS974,$AI975)&lt;1,$AI975,"")))</f>
        <v/>
      </c>
      <c r="AT975" s="144" t="str">
        <f t="shared" si="126"/>
        <v/>
      </c>
      <c r="AU975" s="142" t="str">
        <f t="shared" si="128"/>
        <v/>
      </c>
      <c r="AV975" s="275"/>
      <c r="AW975" s="251"/>
      <c r="AX975" s="252" t="str">
        <f t="shared" si="130"/>
        <v/>
      </c>
      <c r="AY975" s="253" t="str">
        <f t="shared" si="121"/>
        <v/>
      </c>
      <c r="AZ975" s="253"/>
    </row>
    <row r="976" spans="1:52" s="1" customFormat="1">
      <c r="A976" s="144" t="str">
        <f t="shared" si="122"/>
        <v/>
      </c>
      <c r="B976" s="249" t="str">
        <f t="shared" si="123"/>
        <v/>
      </c>
      <c r="C976" s="9"/>
      <c r="D976" s="144">
        <v>942</v>
      </c>
      <c r="E976" s="144" t="str">
        <f t="shared" si="124"/>
        <v/>
      </c>
      <c r="F976" s="5"/>
      <c r="G976" s="5"/>
      <c r="H976" s="5"/>
      <c r="I976" s="5"/>
      <c r="J976" s="5"/>
      <c r="K976" s="5"/>
      <c r="L976" s="292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  <c r="AG976" s="5"/>
      <c r="AH976" s="5"/>
      <c r="AI976" s="32"/>
      <c r="AJ976" s="17"/>
      <c r="AK976" s="32"/>
      <c r="AL976" s="5"/>
      <c r="AM976" s="5"/>
      <c r="AN976" s="5"/>
      <c r="AO976" s="5"/>
      <c r="AP976" s="5"/>
      <c r="AQ976" s="296" t="str">
        <f t="shared" si="127"/>
        <v/>
      </c>
      <c r="AR976" s="142" t="str">
        <f t="shared" si="125"/>
        <v/>
      </c>
      <c r="AS976" s="7" t="str">
        <f>UPPER(IF($AI976="","",IF(COUNTIF($AS$34:$AS975,$AI976)&lt;1,$AI976,"")))</f>
        <v/>
      </c>
      <c r="AT976" s="144" t="str">
        <f t="shared" si="126"/>
        <v/>
      </c>
      <c r="AU976" s="142" t="str">
        <f t="shared" si="128"/>
        <v/>
      </c>
      <c r="AV976" s="275"/>
      <c r="AW976" s="251"/>
      <c r="AX976" s="252" t="str">
        <f t="shared" si="130"/>
        <v/>
      </c>
      <c r="AY976" s="253" t="str">
        <f t="shared" si="121"/>
        <v/>
      </c>
      <c r="AZ976" s="253"/>
    </row>
    <row r="977" spans="1:52" s="1" customFormat="1">
      <c r="A977" s="144" t="str">
        <f t="shared" si="122"/>
        <v/>
      </c>
      <c r="B977" s="249" t="str">
        <f t="shared" si="123"/>
        <v/>
      </c>
      <c r="C977" s="9"/>
      <c r="D977" s="144">
        <v>943</v>
      </c>
      <c r="E977" s="144" t="str">
        <f t="shared" si="124"/>
        <v/>
      </c>
      <c r="F977" s="5"/>
      <c r="G977" s="5"/>
      <c r="H977" s="5"/>
      <c r="I977" s="5"/>
      <c r="J977" s="5"/>
      <c r="K977" s="5"/>
      <c r="L977" s="292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  <c r="AG977" s="5"/>
      <c r="AH977" s="5"/>
      <c r="AI977" s="32"/>
      <c r="AJ977" s="17"/>
      <c r="AK977" s="32"/>
      <c r="AL977" s="5"/>
      <c r="AM977" s="5"/>
      <c r="AN977" s="5"/>
      <c r="AO977" s="5"/>
      <c r="AP977" s="5"/>
      <c r="AQ977" s="296" t="str">
        <f t="shared" si="127"/>
        <v/>
      </c>
      <c r="AR977" s="142" t="str">
        <f t="shared" si="125"/>
        <v/>
      </c>
      <c r="AS977" s="7" t="str">
        <f>UPPER(IF($AI977="","",IF(COUNTIF($AS$34:$AS976,$AI977)&lt;1,$AI977,"")))</f>
        <v/>
      </c>
      <c r="AT977" s="144" t="str">
        <f t="shared" si="126"/>
        <v/>
      </c>
      <c r="AU977" s="142" t="str">
        <f t="shared" si="128"/>
        <v/>
      </c>
      <c r="AV977" s="275"/>
      <c r="AW977" s="251"/>
      <c r="AX977" s="252" t="str">
        <f t="shared" si="130"/>
        <v/>
      </c>
      <c r="AY977" s="253" t="str">
        <f t="shared" si="121"/>
        <v/>
      </c>
      <c r="AZ977" s="253"/>
    </row>
    <row r="978" spans="1:52" s="1" customFormat="1">
      <c r="A978" s="144" t="str">
        <f t="shared" si="122"/>
        <v/>
      </c>
      <c r="B978" s="249" t="str">
        <f t="shared" si="123"/>
        <v/>
      </c>
      <c r="C978" s="9"/>
      <c r="D978" s="144">
        <v>944</v>
      </c>
      <c r="E978" s="144" t="str">
        <f t="shared" si="124"/>
        <v/>
      </c>
      <c r="F978" s="5"/>
      <c r="G978" s="5"/>
      <c r="H978" s="5"/>
      <c r="I978" s="5"/>
      <c r="J978" s="5"/>
      <c r="K978" s="5"/>
      <c r="L978" s="292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  <c r="AG978" s="5"/>
      <c r="AH978" s="5"/>
      <c r="AI978" s="32"/>
      <c r="AJ978" s="17"/>
      <c r="AK978" s="32"/>
      <c r="AL978" s="5"/>
      <c r="AM978" s="5"/>
      <c r="AN978" s="5"/>
      <c r="AO978" s="5"/>
      <c r="AP978" s="5"/>
      <c r="AQ978" s="296" t="str">
        <f t="shared" si="127"/>
        <v/>
      </c>
      <c r="AR978" s="142" t="str">
        <f t="shared" si="125"/>
        <v/>
      </c>
      <c r="AS978" s="7" t="str">
        <f>UPPER(IF($AI978="","",IF(COUNTIF($AS$34:$AS977,$AI978)&lt;1,$AI978,"")))</f>
        <v/>
      </c>
      <c r="AT978" s="144" t="str">
        <f t="shared" si="126"/>
        <v/>
      </c>
      <c r="AU978" s="142" t="str">
        <f t="shared" si="128"/>
        <v/>
      </c>
      <c r="AV978" s="275"/>
      <c r="AW978" s="251"/>
      <c r="AX978" s="252" t="str">
        <f t="shared" si="130"/>
        <v/>
      </c>
      <c r="AY978" s="253" t="str">
        <f t="shared" si="121"/>
        <v/>
      </c>
      <c r="AZ978" s="253"/>
    </row>
    <row r="979" spans="1:52" s="1" customFormat="1">
      <c r="A979" s="144" t="str">
        <f t="shared" si="122"/>
        <v/>
      </c>
      <c r="B979" s="249" t="str">
        <f t="shared" si="123"/>
        <v/>
      </c>
      <c r="C979" s="9"/>
      <c r="D979" s="144">
        <v>945</v>
      </c>
      <c r="E979" s="144" t="str">
        <f t="shared" si="124"/>
        <v/>
      </c>
      <c r="F979" s="5"/>
      <c r="G979" s="5"/>
      <c r="H979" s="5"/>
      <c r="I979" s="5"/>
      <c r="J979" s="5"/>
      <c r="K979" s="5"/>
      <c r="L979" s="292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  <c r="AG979" s="5"/>
      <c r="AH979" s="5"/>
      <c r="AI979" s="32"/>
      <c r="AJ979" s="17"/>
      <c r="AK979" s="32"/>
      <c r="AL979" s="5"/>
      <c r="AM979" s="5"/>
      <c r="AN979" s="5"/>
      <c r="AO979" s="5"/>
      <c r="AP979" s="5"/>
      <c r="AQ979" s="296" t="str">
        <f t="shared" si="127"/>
        <v/>
      </c>
      <c r="AR979" s="142" t="str">
        <f t="shared" si="125"/>
        <v/>
      </c>
      <c r="AS979" s="7" t="str">
        <f>UPPER(IF($AI979="","",IF(COUNTIF($AS$34:$AS978,$AI979)&lt;1,$AI979,"")))</f>
        <v/>
      </c>
      <c r="AT979" s="144" t="str">
        <f t="shared" si="126"/>
        <v/>
      </c>
      <c r="AU979" s="142" t="str">
        <f t="shared" si="128"/>
        <v/>
      </c>
      <c r="AV979" s="275"/>
      <c r="AW979" s="251"/>
      <c r="AX979" s="252" t="str">
        <f t="shared" si="130"/>
        <v/>
      </c>
      <c r="AY979" s="253" t="str">
        <f t="shared" si="121"/>
        <v/>
      </c>
      <c r="AZ979" s="253"/>
    </row>
    <row r="980" spans="1:52" s="1" customFormat="1">
      <c r="A980" s="144" t="str">
        <f t="shared" si="122"/>
        <v/>
      </c>
      <c r="B980" s="249" t="str">
        <f t="shared" si="123"/>
        <v/>
      </c>
      <c r="C980" s="9"/>
      <c r="D980" s="144">
        <v>946</v>
      </c>
      <c r="E980" s="144" t="str">
        <f t="shared" si="124"/>
        <v/>
      </c>
      <c r="F980" s="5"/>
      <c r="G980" s="5"/>
      <c r="H980" s="5"/>
      <c r="I980" s="5"/>
      <c r="J980" s="5"/>
      <c r="K980" s="5"/>
      <c r="L980" s="292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  <c r="AF980" s="5"/>
      <c r="AG980" s="5"/>
      <c r="AH980" s="5"/>
      <c r="AI980" s="32"/>
      <c r="AJ980" s="17"/>
      <c r="AK980" s="32"/>
      <c r="AL980" s="5"/>
      <c r="AM980" s="5"/>
      <c r="AN980" s="5"/>
      <c r="AO980" s="5"/>
      <c r="AP980" s="5"/>
      <c r="AQ980" s="296" t="str">
        <f t="shared" si="127"/>
        <v/>
      </c>
      <c r="AR980" s="142" t="str">
        <f t="shared" si="125"/>
        <v/>
      </c>
      <c r="AS980" s="7" t="str">
        <f>UPPER(IF($AI980="","",IF(COUNTIF($AS$34:$AS979,$AI980)&lt;1,$AI980,"")))</f>
        <v/>
      </c>
      <c r="AT980" s="144" t="str">
        <f t="shared" si="126"/>
        <v/>
      </c>
      <c r="AU980" s="142" t="str">
        <f t="shared" si="128"/>
        <v/>
      </c>
      <c r="AV980" s="275"/>
      <c r="AW980" s="251"/>
      <c r="AX980" s="252" t="str">
        <f t="shared" si="130"/>
        <v/>
      </c>
      <c r="AY980" s="253" t="str">
        <f t="shared" si="121"/>
        <v/>
      </c>
      <c r="AZ980" s="253"/>
    </row>
    <row r="981" spans="1:52" s="1" customFormat="1">
      <c r="A981" s="144" t="str">
        <f t="shared" si="122"/>
        <v/>
      </c>
      <c r="B981" s="249" t="str">
        <f t="shared" si="123"/>
        <v/>
      </c>
      <c r="C981" s="9"/>
      <c r="D981" s="144">
        <v>947</v>
      </c>
      <c r="E981" s="144" t="str">
        <f t="shared" si="124"/>
        <v/>
      </c>
      <c r="F981" s="5"/>
      <c r="G981" s="5"/>
      <c r="H981" s="5"/>
      <c r="I981" s="5"/>
      <c r="J981" s="5"/>
      <c r="K981" s="5"/>
      <c r="L981" s="292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  <c r="AG981" s="5"/>
      <c r="AH981" s="5"/>
      <c r="AI981" s="32"/>
      <c r="AJ981" s="17"/>
      <c r="AK981" s="32"/>
      <c r="AL981" s="5"/>
      <c r="AM981" s="5"/>
      <c r="AN981" s="5"/>
      <c r="AO981" s="5"/>
      <c r="AP981" s="5"/>
      <c r="AQ981" s="296" t="str">
        <f t="shared" si="127"/>
        <v/>
      </c>
      <c r="AR981" s="142" t="str">
        <f t="shared" si="125"/>
        <v/>
      </c>
      <c r="AS981" s="7" t="str">
        <f>UPPER(IF($AI981="","",IF(COUNTIF($AS$34:$AS980,$AI981)&lt;1,$AI981,"")))</f>
        <v/>
      </c>
      <c r="AT981" s="144" t="str">
        <f t="shared" si="126"/>
        <v/>
      </c>
      <c r="AU981" s="142" t="str">
        <f t="shared" si="128"/>
        <v/>
      </c>
      <c r="AV981" s="275"/>
      <c r="AW981" s="251"/>
      <c r="AX981" s="252" t="str">
        <f t="shared" si="130"/>
        <v/>
      </c>
      <c r="AY981" s="253" t="str">
        <f t="shared" si="121"/>
        <v/>
      </c>
      <c r="AZ981" s="253"/>
    </row>
    <row r="982" spans="1:52" s="1" customFormat="1">
      <c r="A982" s="144" t="str">
        <f t="shared" si="122"/>
        <v/>
      </c>
      <c r="B982" s="249" t="str">
        <f t="shared" si="123"/>
        <v/>
      </c>
      <c r="C982" s="9"/>
      <c r="D982" s="144">
        <v>948</v>
      </c>
      <c r="E982" s="144" t="str">
        <f t="shared" si="124"/>
        <v/>
      </c>
      <c r="F982" s="5"/>
      <c r="G982" s="5"/>
      <c r="H982" s="5"/>
      <c r="I982" s="5"/>
      <c r="J982" s="5"/>
      <c r="K982" s="5"/>
      <c r="L982" s="292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  <c r="AF982" s="5"/>
      <c r="AG982" s="5"/>
      <c r="AH982" s="5"/>
      <c r="AI982" s="32"/>
      <c r="AJ982" s="17"/>
      <c r="AK982" s="32"/>
      <c r="AL982" s="5"/>
      <c r="AM982" s="5"/>
      <c r="AN982" s="5"/>
      <c r="AO982" s="5"/>
      <c r="AP982" s="5"/>
      <c r="AQ982" s="296" t="str">
        <f t="shared" si="127"/>
        <v/>
      </c>
      <c r="AR982" s="142" t="str">
        <f t="shared" si="125"/>
        <v/>
      </c>
      <c r="AS982" s="7" t="str">
        <f>UPPER(IF($AI982="","",IF(COUNTIF($AS$34:$AS981,$AI982)&lt;1,$AI982,"")))</f>
        <v/>
      </c>
      <c r="AT982" s="144" t="str">
        <f t="shared" si="126"/>
        <v/>
      </c>
      <c r="AU982" s="142" t="str">
        <f t="shared" si="128"/>
        <v/>
      </c>
      <c r="AV982" s="275"/>
      <c r="AW982" s="251"/>
      <c r="AX982" s="252" t="str">
        <f t="shared" si="130"/>
        <v/>
      </c>
      <c r="AY982" s="253" t="str">
        <f t="shared" si="121"/>
        <v/>
      </c>
      <c r="AZ982" s="253"/>
    </row>
    <row r="983" spans="1:52" s="1" customFormat="1">
      <c r="A983" s="144" t="str">
        <f t="shared" si="122"/>
        <v/>
      </c>
      <c r="B983" s="249" t="str">
        <f t="shared" si="123"/>
        <v/>
      </c>
      <c r="C983" s="9"/>
      <c r="D983" s="144">
        <v>949</v>
      </c>
      <c r="E983" s="144" t="str">
        <f t="shared" si="124"/>
        <v/>
      </c>
      <c r="F983" s="5"/>
      <c r="G983" s="5"/>
      <c r="H983" s="5"/>
      <c r="I983" s="5"/>
      <c r="J983" s="5"/>
      <c r="K983" s="5"/>
      <c r="L983" s="292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  <c r="AF983" s="5"/>
      <c r="AG983" s="5"/>
      <c r="AH983" s="5"/>
      <c r="AI983" s="32"/>
      <c r="AJ983" s="17"/>
      <c r="AK983" s="32"/>
      <c r="AL983" s="5"/>
      <c r="AM983" s="5"/>
      <c r="AN983" s="5"/>
      <c r="AO983" s="5"/>
      <c r="AP983" s="5"/>
      <c r="AQ983" s="296" t="str">
        <f t="shared" si="127"/>
        <v/>
      </c>
      <c r="AR983" s="142" t="str">
        <f t="shared" si="125"/>
        <v/>
      </c>
      <c r="AS983" s="7" t="str">
        <f>UPPER(IF($AI983="","",IF(COUNTIF($AS$34:$AS982,$AI983)&lt;1,$AI983,"")))</f>
        <v/>
      </c>
      <c r="AT983" s="144" t="str">
        <f t="shared" si="126"/>
        <v/>
      </c>
      <c r="AU983" s="142" t="str">
        <f t="shared" si="128"/>
        <v/>
      </c>
      <c r="AV983" s="275"/>
      <c r="AW983" s="251"/>
      <c r="AX983" s="252" t="str">
        <f t="shared" si="130"/>
        <v/>
      </c>
      <c r="AY983" s="253" t="str">
        <f t="shared" si="121"/>
        <v/>
      </c>
      <c r="AZ983" s="253"/>
    </row>
    <row r="984" spans="1:52" s="1" customFormat="1">
      <c r="A984" s="144" t="str">
        <f t="shared" si="122"/>
        <v/>
      </c>
      <c r="B984" s="249" t="str">
        <f t="shared" si="123"/>
        <v/>
      </c>
      <c r="C984" s="9"/>
      <c r="D984" s="144">
        <v>950</v>
      </c>
      <c r="E984" s="144" t="str">
        <f t="shared" si="124"/>
        <v/>
      </c>
      <c r="F984" s="5"/>
      <c r="G984" s="5"/>
      <c r="H984" s="5"/>
      <c r="I984" s="5"/>
      <c r="J984" s="5"/>
      <c r="K984" s="5"/>
      <c r="L984" s="292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  <c r="AG984" s="5"/>
      <c r="AH984" s="5"/>
      <c r="AI984" s="32"/>
      <c r="AJ984" s="17"/>
      <c r="AK984" s="32"/>
      <c r="AL984" s="5"/>
      <c r="AM984" s="5"/>
      <c r="AN984" s="5"/>
      <c r="AO984" s="5"/>
      <c r="AP984" s="5"/>
      <c r="AQ984" s="296" t="str">
        <f t="shared" si="127"/>
        <v/>
      </c>
      <c r="AR984" s="142" t="str">
        <f t="shared" si="125"/>
        <v/>
      </c>
      <c r="AS984" s="7" t="str">
        <f>UPPER(IF($AI984="","",IF(COUNTIF($AS$34:$AS983,$AI984)&lt;1,$AI984,"")))</f>
        <v/>
      </c>
      <c r="AT984" s="144" t="str">
        <f t="shared" si="126"/>
        <v/>
      </c>
      <c r="AU984" s="142" t="str">
        <f t="shared" si="128"/>
        <v/>
      </c>
      <c r="AV984" s="275"/>
      <c r="AW984" s="251"/>
      <c r="AX984" s="252" t="str">
        <f t="shared" si="130"/>
        <v/>
      </c>
      <c r="AY984" s="253" t="str">
        <f t="shared" si="121"/>
        <v/>
      </c>
      <c r="AZ984" s="253"/>
    </row>
    <row r="985" spans="1:52" s="1" customFormat="1">
      <c r="A985" s="144" t="str">
        <f t="shared" si="122"/>
        <v/>
      </c>
      <c r="B985" s="249" t="str">
        <f t="shared" si="123"/>
        <v/>
      </c>
      <c r="C985" s="9"/>
      <c r="D985" s="144">
        <v>951</v>
      </c>
      <c r="E985" s="144" t="str">
        <f t="shared" si="124"/>
        <v/>
      </c>
      <c r="F985" s="5"/>
      <c r="G985" s="5"/>
      <c r="H985" s="5"/>
      <c r="I985" s="5"/>
      <c r="J985" s="5"/>
      <c r="K985" s="5"/>
      <c r="L985" s="292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  <c r="AG985" s="5"/>
      <c r="AH985" s="5"/>
      <c r="AI985" s="32"/>
      <c r="AJ985" s="17"/>
      <c r="AK985" s="32"/>
      <c r="AL985" s="5"/>
      <c r="AM985" s="5"/>
      <c r="AN985" s="5"/>
      <c r="AO985" s="5"/>
      <c r="AP985" s="5"/>
      <c r="AQ985" s="296" t="str">
        <f t="shared" si="127"/>
        <v/>
      </c>
      <c r="AR985" s="142" t="str">
        <f t="shared" si="125"/>
        <v/>
      </c>
      <c r="AS985" s="7" t="str">
        <f>UPPER(IF($AI985="","",IF(COUNTIF($AS$34:$AS984,$AI985)&lt;1,$AI985,"")))</f>
        <v/>
      </c>
      <c r="AT985" s="144" t="str">
        <f t="shared" si="126"/>
        <v/>
      </c>
      <c r="AU985" s="142" t="str">
        <f t="shared" si="128"/>
        <v/>
      </c>
      <c r="AV985" s="275"/>
      <c r="AW985" s="251"/>
      <c r="AX985" s="252" t="str">
        <f t="shared" si="130"/>
        <v/>
      </c>
      <c r="AY985" s="253" t="str">
        <f t="shared" si="121"/>
        <v/>
      </c>
      <c r="AZ985" s="253"/>
    </row>
    <row r="986" spans="1:52" s="1" customFormat="1">
      <c r="A986" s="144" t="str">
        <f t="shared" si="122"/>
        <v/>
      </c>
      <c r="B986" s="249" t="str">
        <f t="shared" si="123"/>
        <v/>
      </c>
      <c r="C986" s="9"/>
      <c r="D986" s="144">
        <v>952</v>
      </c>
      <c r="E986" s="144" t="str">
        <f t="shared" si="124"/>
        <v/>
      </c>
      <c r="F986" s="5"/>
      <c r="G986" s="5"/>
      <c r="H986" s="5"/>
      <c r="I986" s="5"/>
      <c r="J986" s="5"/>
      <c r="K986" s="5"/>
      <c r="L986" s="292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  <c r="AG986" s="5"/>
      <c r="AH986" s="5"/>
      <c r="AI986" s="32"/>
      <c r="AJ986" s="17"/>
      <c r="AK986" s="32"/>
      <c r="AL986" s="5"/>
      <c r="AM986" s="5"/>
      <c r="AN986" s="5"/>
      <c r="AO986" s="5"/>
      <c r="AP986" s="5"/>
      <c r="AQ986" s="296" t="str">
        <f t="shared" si="127"/>
        <v/>
      </c>
      <c r="AR986" s="142" t="str">
        <f t="shared" si="125"/>
        <v/>
      </c>
      <c r="AS986" s="7" t="str">
        <f>UPPER(IF($AI986="","",IF(COUNTIF($AS$34:$AS985,$AI986)&lt;1,$AI986,"")))</f>
        <v/>
      </c>
      <c r="AT986" s="144" t="str">
        <f t="shared" si="126"/>
        <v/>
      </c>
      <c r="AU986" s="142" t="str">
        <f t="shared" si="128"/>
        <v/>
      </c>
      <c r="AV986" s="275"/>
      <c r="AW986" s="251"/>
      <c r="AX986" s="252" t="str">
        <f t="shared" si="130"/>
        <v/>
      </c>
      <c r="AY986" s="253" t="str">
        <f t="shared" si="121"/>
        <v/>
      </c>
      <c r="AZ986" s="253"/>
    </row>
    <row r="987" spans="1:52" s="1" customFormat="1">
      <c r="A987" s="144" t="str">
        <f t="shared" si="122"/>
        <v/>
      </c>
      <c r="B987" s="249" t="str">
        <f t="shared" si="123"/>
        <v/>
      </c>
      <c r="C987" s="9"/>
      <c r="D987" s="144">
        <v>953</v>
      </c>
      <c r="E987" s="144" t="str">
        <f t="shared" si="124"/>
        <v/>
      </c>
      <c r="F987" s="5"/>
      <c r="G987" s="5"/>
      <c r="H987" s="5"/>
      <c r="I987" s="5"/>
      <c r="J987" s="5"/>
      <c r="K987" s="5"/>
      <c r="L987" s="292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  <c r="AG987" s="5"/>
      <c r="AH987" s="5"/>
      <c r="AI987" s="32"/>
      <c r="AJ987" s="17"/>
      <c r="AK987" s="32"/>
      <c r="AL987" s="5"/>
      <c r="AM987" s="5"/>
      <c r="AN987" s="5"/>
      <c r="AO987" s="5"/>
      <c r="AP987" s="5"/>
      <c r="AQ987" s="296" t="str">
        <f t="shared" si="127"/>
        <v/>
      </c>
      <c r="AR987" s="142" t="str">
        <f t="shared" si="125"/>
        <v/>
      </c>
      <c r="AS987" s="7" t="str">
        <f>UPPER(IF($AI987="","",IF(COUNTIF($AS$34:$AS986,$AI987)&lt;1,$AI987,"")))</f>
        <v/>
      </c>
      <c r="AT987" s="144" t="str">
        <f t="shared" si="126"/>
        <v/>
      </c>
      <c r="AU987" s="142" t="str">
        <f t="shared" si="128"/>
        <v/>
      </c>
      <c r="AV987" s="275"/>
      <c r="AW987" s="251"/>
      <c r="AX987" s="252" t="str">
        <f t="shared" si="130"/>
        <v/>
      </c>
      <c r="AY987" s="253" t="str">
        <f t="shared" si="121"/>
        <v/>
      </c>
      <c r="AZ987" s="253"/>
    </row>
    <row r="988" spans="1:52" s="1" customFormat="1">
      <c r="A988" s="144" t="str">
        <f t="shared" si="122"/>
        <v/>
      </c>
      <c r="B988" s="249" t="str">
        <f t="shared" si="123"/>
        <v/>
      </c>
      <c r="C988" s="9"/>
      <c r="D988" s="144">
        <v>954</v>
      </c>
      <c r="E988" s="144" t="str">
        <f t="shared" si="124"/>
        <v/>
      </c>
      <c r="F988" s="5"/>
      <c r="G988" s="5"/>
      <c r="H988" s="5"/>
      <c r="I988" s="5"/>
      <c r="J988" s="5"/>
      <c r="K988" s="5"/>
      <c r="L988" s="292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  <c r="AG988" s="5"/>
      <c r="AH988" s="5"/>
      <c r="AI988" s="32"/>
      <c r="AJ988" s="17"/>
      <c r="AK988" s="32"/>
      <c r="AL988" s="5"/>
      <c r="AM988" s="5"/>
      <c r="AN988" s="5"/>
      <c r="AO988" s="5"/>
      <c r="AP988" s="5"/>
      <c r="AQ988" s="296" t="str">
        <f t="shared" si="127"/>
        <v/>
      </c>
      <c r="AR988" s="142" t="str">
        <f t="shared" si="125"/>
        <v/>
      </c>
      <c r="AS988" s="7" t="str">
        <f>UPPER(IF($AI988="","",IF(COUNTIF($AS$34:$AS987,$AI988)&lt;1,$AI988,"")))</f>
        <v/>
      </c>
      <c r="AT988" s="144" t="str">
        <f t="shared" si="126"/>
        <v/>
      </c>
      <c r="AU988" s="142" t="str">
        <f t="shared" si="128"/>
        <v/>
      </c>
      <c r="AV988" s="275"/>
      <c r="AW988" s="251"/>
      <c r="AX988" s="252" t="str">
        <f t="shared" si="130"/>
        <v/>
      </c>
      <c r="AY988" s="253" t="str">
        <f t="shared" si="121"/>
        <v/>
      </c>
      <c r="AZ988" s="253"/>
    </row>
    <row r="989" spans="1:52" s="1" customFormat="1">
      <c r="A989" s="144" t="str">
        <f t="shared" si="122"/>
        <v/>
      </c>
      <c r="B989" s="249" t="str">
        <f t="shared" si="123"/>
        <v/>
      </c>
      <c r="C989" s="9"/>
      <c r="D989" s="144">
        <v>955</v>
      </c>
      <c r="E989" s="144" t="str">
        <f t="shared" si="124"/>
        <v/>
      </c>
      <c r="F989" s="5"/>
      <c r="G989" s="5"/>
      <c r="H989" s="5"/>
      <c r="I989" s="5"/>
      <c r="J989" s="5"/>
      <c r="K989" s="5"/>
      <c r="L989" s="292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  <c r="AG989" s="5"/>
      <c r="AH989" s="5"/>
      <c r="AI989" s="32"/>
      <c r="AJ989" s="17"/>
      <c r="AK989" s="32"/>
      <c r="AL989" s="5"/>
      <c r="AM989" s="5"/>
      <c r="AN989" s="5"/>
      <c r="AO989" s="5"/>
      <c r="AP989" s="5"/>
      <c r="AQ989" s="296" t="str">
        <f t="shared" si="127"/>
        <v/>
      </c>
      <c r="AR989" s="142" t="str">
        <f t="shared" si="125"/>
        <v/>
      </c>
      <c r="AS989" s="7" t="str">
        <f>UPPER(IF($AI989="","",IF(COUNTIF($AS$34:$AS988,$AI989)&lt;1,$AI989,"")))</f>
        <v/>
      </c>
      <c r="AT989" s="144" t="str">
        <f t="shared" si="126"/>
        <v/>
      </c>
      <c r="AU989" s="142" t="str">
        <f t="shared" si="128"/>
        <v/>
      </c>
      <c r="AV989" s="275"/>
      <c r="AW989" s="251"/>
      <c r="AX989" s="252" t="str">
        <f t="shared" si="130"/>
        <v/>
      </c>
      <c r="AY989" s="253" t="str">
        <f t="shared" ref="AY989:AY1034" si="131">IF(AU989="","",IF(ISTEXT(AU989),"未填寫全部正確資料",IF(AX989-AU989=0,"",AX989-AU989)))</f>
        <v/>
      </c>
      <c r="AZ989" s="253"/>
    </row>
    <row r="990" spans="1:52" s="1" customFormat="1">
      <c r="A990" s="144" t="str">
        <f t="shared" si="122"/>
        <v/>
      </c>
      <c r="B990" s="249" t="str">
        <f t="shared" si="123"/>
        <v/>
      </c>
      <c r="C990" s="9"/>
      <c r="D990" s="144">
        <v>956</v>
      </c>
      <c r="E990" s="144" t="str">
        <f t="shared" si="124"/>
        <v/>
      </c>
      <c r="F990" s="5"/>
      <c r="G990" s="5"/>
      <c r="H990" s="5"/>
      <c r="I990" s="5"/>
      <c r="J990" s="5"/>
      <c r="K990" s="5"/>
      <c r="L990" s="292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  <c r="AG990" s="5"/>
      <c r="AH990" s="5"/>
      <c r="AI990" s="32"/>
      <c r="AJ990" s="17"/>
      <c r="AK990" s="32"/>
      <c r="AL990" s="5"/>
      <c r="AM990" s="5"/>
      <c r="AN990" s="5"/>
      <c r="AO990" s="5"/>
      <c r="AP990" s="5"/>
      <c r="AQ990" s="296" t="str">
        <f t="shared" si="127"/>
        <v/>
      </c>
      <c r="AR990" s="142" t="str">
        <f t="shared" si="125"/>
        <v/>
      </c>
      <c r="AS990" s="7" t="str">
        <f>UPPER(IF($AI990="","",IF(COUNTIF($AS$34:$AS989,$AI990)&lt;1,$AI990,"")))</f>
        <v/>
      </c>
      <c r="AT990" s="144" t="str">
        <f t="shared" si="126"/>
        <v/>
      </c>
      <c r="AU990" s="142" t="str">
        <f t="shared" si="128"/>
        <v/>
      </c>
      <c r="AV990" s="275"/>
      <c r="AW990" s="251"/>
      <c r="AX990" s="252" t="str">
        <f t="shared" si="130"/>
        <v/>
      </c>
      <c r="AY990" s="253" t="str">
        <f t="shared" si="131"/>
        <v/>
      </c>
      <c r="AZ990" s="253"/>
    </row>
    <row r="991" spans="1:52" s="1" customFormat="1">
      <c r="A991" s="144" t="str">
        <f t="shared" si="122"/>
        <v/>
      </c>
      <c r="B991" s="249" t="str">
        <f t="shared" si="123"/>
        <v/>
      </c>
      <c r="C991" s="9"/>
      <c r="D991" s="144">
        <v>957</v>
      </c>
      <c r="E991" s="144" t="str">
        <f t="shared" si="124"/>
        <v/>
      </c>
      <c r="F991" s="5"/>
      <c r="G991" s="5"/>
      <c r="H991" s="5"/>
      <c r="I991" s="5"/>
      <c r="J991" s="5"/>
      <c r="K991" s="5"/>
      <c r="L991" s="292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  <c r="AG991" s="5"/>
      <c r="AH991" s="5"/>
      <c r="AI991" s="32"/>
      <c r="AJ991" s="17"/>
      <c r="AK991" s="32"/>
      <c r="AL991" s="5"/>
      <c r="AM991" s="5"/>
      <c r="AN991" s="5"/>
      <c r="AO991" s="5"/>
      <c r="AP991" s="5"/>
      <c r="AQ991" s="296" t="str">
        <f t="shared" si="127"/>
        <v/>
      </c>
      <c r="AR991" s="142" t="str">
        <f t="shared" si="125"/>
        <v/>
      </c>
      <c r="AS991" s="7" t="str">
        <f>UPPER(IF($AI991="","",IF(COUNTIF($AS$34:$AS990,$AI991)&lt;1,$AI991,"")))</f>
        <v/>
      </c>
      <c r="AT991" s="144" t="str">
        <f t="shared" si="126"/>
        <v/>
      </c>
      <c r="AU991" s="142" t="str">
        <f t="shared" si="128"/>
        <v/>
      </c>
      <c r="AV991" s="275"/>
      <c r="AW991" s="251"/>
      <c r="AX991" s="252" t="str">
        <f t="shared" si="130"/>
        <v/>
      </c>
      <c r="AY991" s="253" t="str">
        <f t="shared" si="131"/>
        <v/>
      </c>
      <c r="AZ991" s="253"/>
    </row>
    <row r="992" spans="1:52" s="1" customFormat="1">
      <c r="A992" s="144" t="str">
        <f t="shared" si="122"/>
        <v/>
      </c>
      <c r="B992" s="249" t="str">
        <f t="shared" si="123"/>
        <v/>
      </c>
      <c r="C992" s="9"/>
      <c r="D992" s="144">
        <v>958</v>
      </c>
      <c r="E992" s="144" t="str">
        <f t="shared" si="124"/>
        <v/>
      </c>
      <c r="F992" s="5"/>
      <c r="G992" s="5"/>
      <c r="H992" s="5"/>
      <c r="I992" s="5"/>
      <c r="J992" s="5"/>
      <c r="K992" s="5"/>
      <c r="L992" s="292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  <c r="AG992" s="5"/>
      <c r="AH992" s="5"/>
      <c r="AI992" s="32"/>
      <c r="AJ992" s="17"/>
      <c r="AK992" s="32"/>
      <c r="AL992" s="5"/>
      <c r="AM992" s="5"/>
      <c r="AN992" s="5"/>
      <c r="AO992" s="5"/>
      <c r="AP992" s="5"/>
      <c r="AQ992" s="296" t="str">
        <f t="shared" si="127"/>
        <v/>
      </c>
      <c r="AR992" s="142" t="str">
        <f t="shared" si="125"/>
        <v/>
      </c>
      <c r="AS992" s="7" t="str">
        <f>UPPER(IF($AI992="","",IF(COUNTIF($AS$34:$AS991,$AI992)&lt;1,$AI992,"")))</f>
        <v/>
      </c>
      <c r="AT992" s="144" t="str">
        <f t="shared" si="126"/>
        <v/>
      </c>
      <c r="AU992" s="142" t="str">
        <f t="shared" si="128"/>
        <v/>
      </c>
      <c r="AV992" s="275"/>
      <c r="AW992" s="251"/>
      <c r="AX992" s="252" t="str">
        <f t="shared" si="130"/>
        <v/>
      </c>
      <c r="AY992" s="253" t="str">
        <f t="shared" si="131"/>
        <v/>
      </c>
      <c r="AZ992" s="253"/>
    </row>
    <row r="993" spans="1:52" s="1" customFormat="1">
      <c r="A993" s="144" t="str">
        <f t="shared" si="122"/>
        <v/>
      </c>
      <c r="B993" s="249" t="str">
        <f t="shared" si="123"/>
        <v/>
      </c>
      <c r="C993" s="9"/>
      <c r="D993" s="144">
        <v>959</v>
      </c>
      <c r="E993" s="144" t="str">
        <f t="shared" si="124"/>
        <v/>
      </c>
      <c r="F993" s="5"/>
      <c r="G993" s="5"/>
      <c r="H993" s="5"/>
      <c r="I993" s="5"/>
      <c r="J993" s="5"/>
      <c r="K993" s="5"/>
      <c r="L993" s="292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  <c r="AG993" s="5"/>
      <c r="AH993" s="5"/>
      <c r="AI993" s="32"/>
      <c r="AJ993" s="17"/>
      <c r="AK993" s="32"/>
      <c r="AL993" s="5"/>
      <c r="AM993" s="5"/>
      <c r="AN993" s="5"/>
      <c r="AO993" s="5"/>
      <c r="AP993" s="5"/>
      <c r="AQ993" s="296" t="str">
        <f t="shared" si="127"/>
        <v/>
      </c>
      <c r="AR993" s="142" t="str">
        <f t="shared" si="125"/>
        <v/>
      </c>
      <c r="AS993" s="7" t="str">
        <f>UPPER(IF($AI993="","",IF(COUNTIF($AS$34:$AS992,$AI993)&lt;1,$AI993,"")))</f>
        <v/>
      </c>
      <c r="AT993" s="144" t="str">
        <f t="shared" si="126"/>
        <v/>
      </c>
      <c r="AU993" s="142" t="str">
        <f t="shared" si="128"/>
        <v/>
      </c>
      <c r="AV993" s="275"/>
      <c r="AW993" s="251"/>
      <c r="AX993" s="252" t="str">
        <f t="shared" si="130"/>
        <v/>
      </c>
      <c r="AY993" s="253" t="str">
        <f t="shared" si="131"/>
        <v/>
      </c>
      <c r="AZ993" s="253"/>
    </row>
    <row r="994" spans="1:52" s="1" customFormat="1">
      <c r="A994" s="144" t="str">
        <f t="shared" si="122"/>
        <v/>
      </c>
      <c r="B994" s="249" t="str">
        <f t="shared" si="123"/>
        <v/>
      </c>
      <c r="C994" s="9"/>
      <c r="D994" s="144">
        <v>960</v>
      </c>
      <c r="E994" s="144" t="str">
        <f t="shared" si="124"/>
        <v/>
      </c>
      <c r="F994" s="5"/>
      <c r="G994" s="5"/>
      <c r="H994" s="5"/>
      <c r="I994" s="5"/>
      <c r="J994" s="5"/>
      <c r="K994" s="5"/>
      <c r="L994" s="292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  <c r="AF994" s="5"/>
      <c r="AG994" s="5"/>
      <c r="AH994" s="5"/>
      <c r="AI994" s="32"/>
      <c r="AJ994" s="17"/>
      <c r="AK994" s="32"/>
      <c r="AL994" s="5"/>
      <c r="AM994" s="5"/>
      <c r="AN994" s="5"/>
      <c r="AO994" s="5"/>
      <c r="AP994" s="5"/>
      <c r="AQ994" s="296" t="str">
        <f t="shared" si="127"/>
        <v/>
      </c>
      <c r="AR994" s="142" t="str">
        <f t="shared" si="125"/>
        <v/>
      </c>
      <c r="AS994" s="7" t="str">
        <f>UPPER(IF($AI994="","",IF(COUNTIF($AS$34:$AS993,$AI994)&lt;1,$AI994,"")))</f>
        <v/>
      </c>
      <c r="AT994" s="144" t="str">
        <f t="shared" si="126"/>
        <v/>
      </c>
      <c r="AU994" s="142" t="str">
        <f t="shared" si="128"/>
        <v/>
      </c>
      <c r="AV994" s="275"/>
      <c r="AW994" s="251"/>
      <c r="AX994" s="252" t="str">
        <f t="shared" si="130"/>
        <v/>
      </c>
      <c r="AY994" s="253" t="str">
        <f t="shared" si="131"/>
        <v/>
      </c>
      <c r="AZ994" s="253"/>
    </row>
    <row r="995" spans="1:52" s="1" customFormat="1">
      <c r="A995" s="144" t="str">
        <f t="shared" ref="A995:A1034" si="132">UPPER(IF($I995="","",IF($I995&lt;$D$4,$H995&amp;"O",IF($H995="M",VLOOKUP($I995,$D$4:$F$11,2,0),IF($H995="F",VLOOKUP($I995,$D$4:$F$11,3,0))))))</f>
        <v/>
      </c>
      <c r="B995" s="249" t="str">
        <f t="shared" ref="B995:B1034" si="133">IF(G995="","",IF(C995="","X",E995&amp;TEXT(C995,"000")))</f>
        <v/>
      </c>
      <c r="C995" s="9"/>
      <c r="D995" s="144">
        <v>961</v>
      </c>
      <c r="E995" s="144" t="str">
        <f t="shared" ref="E995:E1034" si="134">IF(COUNTA($S995:$X995)&gt;0,$H995&amp;"O",IF(COUNTA($AA995:$AC995)&gt;0,$H995&amp;"O",IF($L995="OPEN",$H995&amp;"O",$A995)))</f>
        <v/>
      </c>
      <c r="F995" s="5"/>
      <c r="G995" s="5"/>
      <c r="H995" s="5"/>
      <c r="I995" s="5"/>
      <c r="J995" s="5"/>
      <c r="K995" s="5"/>
      <c r="L995" s="292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  <c r="AF995" s="5"/>
      <c r="AG995" s="5"/>
      <c r="AH995" s="5"/>
      <c r="AI995" s="32"/>
      <c r="AJ995" s="17"/>
      <c r="AK995" s="32"/>
      <c r="AL995" s="5"/>
      <c r="AM995" s="5"/>
      <c r="AN995" s="5"/>
      <c r="AO995" s="5"/>
      <c r="AP995" s="5"/>
      <c r="AQ995" s="296" t="str">
        <f t="shared" si="127"/>
        <v/>
      </c>
      <c r="AR995" s="142" t="str">
        <f t="shared" ref="AR995:AR1034" si="135">IF(COUNTA(AG995:AH995)&gt;1,"只可選1項接力",IF(AS995="","",$AR$31))</f>
        <v/>
      </c>
      <c r="AS995" s="7" t="str">
        <f>UPPER(IF($AI995="","",IF(COUNTIF($AS$34:$AS994,$AI995)&lt;1,$AI995,"")))</f>
        <v/>
      </c>
      <c r="AT995" s="144" t="str">
        <f t="shared" ref="AT995:AT1034" si="136">IF($AI995="","",IF(COUNTIF($AI$35:$AI$1035,$AI995)&lt;4,"每隊最少4人",IF(COUNTIF($AI$35:$AI$1035,$AI995)&gt;6,"每隊最多6人",COUNTIF($AI$35:$AI$1035,$AI995))))</f>
        <v/>
      </c>
      <c r="AU995" s="142" t="str">
        <f t="shared" si="128"/>
        <v/>
      </c>
      <c r="AV995" s="275"/>
      <c r="AW995" s="251"/>
      <c r="AX995" s="252" t="str">
        <f t="shared" si="130"/>
        <v/>
      </c>
      <c r="AY995" s="253" t="str">
        <f t="shared" si="131"/>
        <v/>
      </c>
      <c r="AZ995" s="253"/>
    </row>
    <row r="996" spans="1:52" s="1" customFormat="1">
      <c r="A996" s="144" t="str">
        <f t="shared" si="132"/>
        <v/>
      </c>
      <c r="B996" s="249" t="str">
        <f t="shared" si="133"/>
        <v/>
      </c>
      <c r="C996" s="9"/>
      <c r="D996" s="144">
        <v>962</v>
      </c>
      <c r="E996" s="144" t="str">
        <f t="shared" si="134"/>
        <v/>
      </c>
      <c r="F996" s="5"/>
      <c r="G996" s="5"/>
      <c r="H996" s="5"/>
      <c r="I996" s="5"/>
      <c r="J996" s="5"/>
      <c r="K996" s="5"/>
      <c r="L996" s="292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  <c r="AF996" s="5"/>
      <c r="AG996" s="5"/>
      <c r="AH996" s="5"/>
      <c r="AI996" s="32"/>
      <c r="AJ996" s="17"/>
      <c r="AK996" s="32"/>
      <c r="AL996" s="5"/>
      <c r="AM996" s="5"/>
      <c r="AN996" s="5"/>
      <c r="AO996" s="5"/>
      <c r="AP996" s="5"/>
      <c r="AQ996" s="296" t="str">
        <f t="shared" ref="AQ996:AQ1034" si="137">IF($I996="","",IF(COUNTA(M996:AF996)&gt;4,"超過項目上限",IF(COUNTA(M996:AF996)=0,"請選個人項目",IF(AL996="Y",0,IF(COUNTA(AK996)=1,COUNTA(M996:AF996)*($AQ$31+$AQ$32)+$AQ$30,IF(COUNTA(AK996)=0,COUNTA(M996:AF996)*($AQ$31+$AQ$30)," 輸入錯誤"))))))</f>
        <v/>
      </c>
      <c r="AR996" s="142" t="str">
        <f t="shared" si="135"/>
        <v/>
      </c>
      <c r="AS996" s="7" t="str">
        <f>UPPER(IF($AI996="","",IF(COUNTIF($AS$34:$AS995,$AI996)&lt;1,$AI996,"")))</f>
        <v/>
      </c>
      <c r="AT996" s="144" t="str">
        <f t="shared" si="136"/>
        <v/>
      </c>
      <c r="AU996" s="142" t="str">
        <f t="shared" si="128"/>
        <v/>
      </c>
      <c r="AV996" s="275"/>
      <c r="AW996" s="251"/>
      <c r="AX996" s="252" t="str">
        <f t="shared" si="130"/>
        <v/>
      </c>
      <c r="AY996" s="253" t="str">
        <f t="shared" si="131"/>
        <v/>
      </c>
      <c r="AZ996" s="253"/>
    </row>
    <row r="997" spans="1:52" s="1" customFormat="1">
      <c r="A997" s="144" t="str">
        <f t="shared" si="132"/>
        <v/>
      </c>
      <c r="B997" s="249" t="str">
        <f t="shared" si="133"/>
        <v/>
      </c>
      <c r="C997" s="9"/>
      <c r="D997" s="144">
        <v>963</v>
      </c>
      <c r="E997" s="144" t="str">
        <f t="shared" si="134"/>
        <v/>
      </c>
      <c r="F997" s="5"/>
      <c r="G997" s="5"/>
      <c r="H997" s="5"/>
      <c r="I997" s="5"/>
      <c r="J997" s="5"/>
      <c r="K997" s="5"/>
      <c r="L997" s="292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  <c r="AF997" s="5"/>
      <c r="AG997" s="5"/>
      <c r="AH997" s="5"/>
      <c r="AI997" s="32"/>
      <c r="AJ997" s="17"/>
      <c r="AK997" s="32"/>
      <c r="AL997" s="5"/>
      <c r="AM997" s="5"/>
      <c r="AN997" s="5"/>
      <c r="AO997" s="5"/>
      <c r="AP997" s="5"/>
      <c r="AQ997" s="296" t="str">
        <f t="shared" si="137"/>
        <v/>
      </c>
      <c r="AR997" s="142" t="str">
        <f t="shared" si="135"/>
        <v/>
      </c>
      <c r="AS997" s="7" t="str">
        <f>UPPER(IF($AI997="","",IF(COUNTIF($AS$34:$AS996,$AI997)&lt;1,$AI997,"")))</f>
        <v/>
      </c>
      <c r="AT997" s="144" t="str">
        <f t="shared" si="136"/>
        <v/>
      </c>
      <c r="AU997" s="142" t="str">
        <f t="shared" ref="AU997:AU1034" si="138">IF($E997="","",IF(ISTEXT(AQ997),"輸入有錯誤",IF($AJ997="",SUM($AQ997:$AR997)+$AW997,SUM($AQ997:$AR997)+$AW997+$AJ$34)))</f>
        <v/>
      </c>
      <c r="AV997" s="275"/>
      <c r="AW997" s="251"/>
      <c r="AX997" s="252" t="str">
        <f t="shared" si="130"/>
        <v/>
      </c>
      <c r="AY997" s="253" t="str">
        <f t="shared" si="131"/>
        <v/>
      </c>
      <c r="AZ997" s="253"/>
    </row>
    <row r="998" spans="1:52" s="1" customFormat="1">
      <c r="A998" s="144" t="str">
        <f t="shared" si="132"/>
        <v/>
      </c>
      <c r="B998" s="249" t="str">
        <f t="shared" si="133"/>
        <v/>
      </c>
      <c r="C998" s="9"/>
      <c r="D998" s="144">
        <v>964</v>
      </c>
      <c r="E998" s="144" t="str">
        <f t="shared" si="134"/>
        <v/>
      </c>
      <c r="F998" s="5"/>
      <c r="G998" s="5"/>
      <c r="H998" s="5"/>
      <c r="I998" s="5"/>
      <c r="J998" s="5"/>
      <c r="K998" s="5"/>
      <c r="L998" s="292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  <c r="AF998" s="5"/>
      <c r="AG998" s="5"/>
      <c r="AH998" s="5"/>
      <c r="AI998" s="32"/>
      <c r="AJ998" s="17"/>
      <c r="AK998" s="32"/>
      <c r="AL998" s="5"/>
      <c r="AM998" s="5"/>
      <c r="AN998" s="5"/>
      <c r="AO998" s="5"/>
      <c r="AP998" s="5"/>
      <c r="AQ998" s="296" t="str">
        <f t="shared" si="137"/>
        <v/>
      </c>
      <c r="AR998" s="142" t="str">
        <f t="shared" si="135"/>
        <v/>
      </c>
      <c r="AS998" s="7" t="str">
        <f>UPPER(IF($AI998="","",IF(COUNTIF($AS$34:$AS997,$AI998)&lt;1,$AI998,"")))</f>
        <v/>
      </c>
      <c r="AT998" s="144" t="str">
        <f t="shared" si="136"/>
        <v/>
      </c>
      <c r="AU998" s="142" t="str">
        <f t="shared" si="138"/>
        <v/>
      </c>
      <c r="AV998" s="275"/>
      <c r="AW998" s="251"/>
      <c r="AX998" s="252" t="str">
        <f t="shared" si="130"/>
        <v/>
      </c>
      <c r="AY998" s="253" t="str">
        <f t="shared" si="131"/>
        <v/>
      </c>
      <c r="AZ998" s="253"/>
    </row>
    <row r="999" spans="1:52" s="1" customFormat="1">
      <c r="A999" s="144" t="str">
        <f t="shared" si="132"/>
        <v/>
      </c>
      <c r="B999" s="249" t="str">
        <f t="shared" si="133"/>
        <v/>
      </c>
      <c r="C999" s="9"/>
      <c r="D999" s="144">
        <v>965</v>
      </c>
      <c r="E999" s="144" t="str">
        <f t="shared" si="134"/>
        <v/>
      </c>
      <c r="F999" s="5"/>
      <c r="G999" s="5"/>
      <c r="H999" s="5"/>
      <c r="I999" s="5"/>
      <c r="J999" s="5"/>
      <c r="K999" s="5"/>
      <c r="L999" s="292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  <c r="AF999" s="5"/>
      <c r="AG999" s="5"/>
      <c r="AH999" s="5"/>
      <c r="AI999" s="32"/>
      <c r="AJ999" s="17"/>
      <c r="AK999" s="32"/>
      <c r="AL999" s="5"/>
      <c r="AM999" s="5"/>
      <c r="AN999" s="5"/>
      <c r="AO999" s="5"/>
      <c r="AP999" s="5"/>
      <c r="AQ999" s="296" t="str">
        <f t="shared" si="137"/>
        <v/>
      </c>
      <c r="AR999" s="142" t="str">
        <f t="shared" si="135"/>
        <v/>
      </c>
      <c r="AS999" s="7" t="str">
        <f>UPPER(IF($AI999="","",IF(COUNTIF($AS$34:$AS998,$AI999)&lt;1,$AI999,"")))</f>
        <v/>
      </c>
      <c r="AT999" s="144" t="str">
        <f t="shared" si="136"/>
        <v/>
      </c>
      <c r="AU999" s="142" t="str">
        <f t="shared" si="138"/>
        <v/>
      </c>
      <c r="AV999" s="275"/>
      <c r="AW999" s="251"/>
      <c r="AX999" s="252" t="str">
        <f t="shared" si="130"/>
        <v/>
      </c>
      <c r="AY999" s="253" t="str">
        <f t="shared" si="131"/>
        <v/>
      </c>
      <c r="AZ999" s="253"/>
    </row>
    <row r="1000" spans="1:52" s="1" customFormat="1">
      <c r="A1000" s="144" t="str">
        <f t="shared" si="132"/>
        <v/>
      </c>
      <c r="B1000" s="249" t="str">
        <f t="shared" si="133"/>
        <v/>
      </c>
      <c r="C1000" s="9"/>
      <c r="D1000" s="144">
        <v>966</v>
      </c>
      <c r="E1000" s="144" t="str">
        <f t="shared" si="134"/>
        <v/>
      </c>
      <c r="F1000" s="5"/>
      <c r="G1000" s="5"/>
      <c r="H1000" s="5"/>
      <c r="I1000" s="5"/>
      <c r="J1000" s="5"/>
      <c r="K1000" s="5"/>
      <c r="L1000" s="292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  <c r="AF1000" s="5"/>
      <c r="AG1000" s="5"/>
      <c r="AH1000" s="5"/>
      <c r="AI1000" s="32"/>
      <c r="AJ1000" s="17"/>
      <c r="AK1000" s="32"/>
      <c r="AL1000" s="5"/>
      <c r="AM1000" s="5"/>
      <c r="AN1000" s="5"/>
      <c r="AO1000" s="5"/>
      <c r="AP1000" s="5"/>
      <c r="AQ1000" s="296" t="str">
        <f t="shared" si="137"/>
        <v/>
      </c>
      <c r="AR1000" s="142" t="str">
        <f t="shared" si="135"/>
        <v/>
      </c>
      <c r="AS1000" s="7" t="str">
        <f>UPPER(IF($AI1000="","",IF(COUNTIF($AS$34:$AS999,$AI1000)&lt;1,$AI1000,"")))</f>
        <v/>
      </c>
      <c r="AT1000" s="144" t="str">
        <f t="shared" si="136"/>
        <v/>
      </c>
      <c r="AU1000" s="142" t="str">
        <f t="shared" si="138"/>
        <v/>
      </c>
      <c r="AV1000" s="275"/>
      <c r="AW1000" s="251"/>
      <c r="AX1000" s="252" t="str">
        <f t="shared" si="130"/>
        <v/>
      </c>
      <c r="AY1000" s="253" t="str">
        <f t="shared" si="131"/>
        <v/>
      </c>
      <c r="AZ1000" s="253"/>
    </row>
    <row r="1001" spans="1:52" s="1" customFormat="1">
      <c r="A1001" s="144" t="str">
        <f t="shared" si="132"/>
        <v/>
      </c>
      <c r="B1001" s="249" t="str">
        <f t="shared" si="133"/>
        <v/>
      </c>
      <c r="C1001" s="9"/>
      <c r="D1001" s="144">
        <v>967</v>
      </c>
      <c r="E1001" s="144" t="str">
        <f t="shared" si="134"/>
        <v/>
      </c>
      <c r="F1001" s="5"/>
      <c r="G1001" s="5"/>
      <c r="H1001" s="5"/>
      <c r="I1001" s="5"/>
      <c r="J1001" s="5"/>
      <c r="K1001" s="5"/>
      <c r="L1001" s="292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  <c r="AB1001" s="5"/>
      <c r="AC1001" s="5"/>
      <c r="AD1001" s="5"/>
      <c r="AE1001" s="5"/>
      <c r="AF1001" s="5"/>
      <c r="AG1001" s="5"/>
      <c r="AH1001" s="5"/>
      <c r="AI1001" s="32"/>
      <c r="AJ1001" s="17"/>
      <c r="AK1001" s="32"/>
      <c r="AL1001" s="5"/>
      <c r="AM1001" s="5"/>
      <c r="AN1001" s="5"/>
      <c r="AO1001" s="5"/>
      <c r="AP1001" s="5"/>
      <c r="AQ1001" s="296" t="str">
        <f t="shared" si="137"/>
        <v/>
      </c>
      <c r="AR1001" s="142" t="str">
        <f t="shared" si="135"/>
        <v/>
      </c>
      <c r="AS1001" s="7" t="str">
        <f>UPPER(IF($AI1001="","",IF(COUNTIF($AS$34:$AS1000,$AI1001)&lt;1,$AI1001,"")))</f>
        <v/>
      </c>
      <c r="AT1001" s="144" t="str">
        <f t="shared" si="136"/>
        <v/>
      </c>
      <c r="AU1001" s="142" t="str">
        <f t="shared" si="138"/>
        <v/>
      </c>
      <c r="AV1001" s="275"/>
      <c r="AW1001" s="251"/>
      <c r="AX1001" s="252" t="str">
        <f t="shared" si="130"/>
        <v/>
      </c>
      <c r="AY1001" s="253" t="str">
        <f t="shared" si="131"/>
        <v/>
      </c>
      <c r="AZ1001" s="253"/>
    </row>
    <row r="1002" spans="1:52" s="1" customFormat="1">
      <c r="A1002" s="144" t="str">
        <f t="shared" si="132"/>
        <v/>
      </c>
      <c r="B1002" s="249" t="str">
        <f t="shared" si="133"/>
        <v/>
      </c>
      <c r="C1002" s="9"/>
      <c r="D1002" s="144">
        <v>968</v>
      </c>
      <c r="E1002" s="144" t="str">
        <f t="shared" si="134"/>
        <v/>
      </c>
      <c r="F1002" s="5"/>
      <c r="G1002" s="5"/>
      <c r="H1002" s="5"/>
      <c r="I1002" s="5"/>
      <c r="J1002" s="5"/>
      <c r="K1002" s="5"/>
      <c r="L1002" s="292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  <c r="AA1002" s="5"/>
      <c r="AB1002" s="5"/>
      <c r="AC1002" s="5"/>
      <c r="AD1002" s="5"/>
      <c r="AE1002" s="5"/>
      <c r="AF1002" s="5"/>
      <c r="AG1002" s="5"/>
      <c r="AH1002" s="5"/>
      <c r="AI1002" s="32"/>
      <c r="AJ1002" s="17"/>
      <c r="AK1002" s="32"/>
      <c r="AL1002" s="5"/>
      <c r="AM1002" s="5"/>
      <c r="AN1002" s="5"/>
      <c r="AO1002" s="5"/>
      <c r="AP1002" s="5"/>
      <c r="AQ1002" s="296" t="str">
        <f t="shared" si="137"/>
        <v/>
      </c>
      <c r="AR1002" s="142" t="str">
        <f t="shared" si="135"/>
        <v/>
      </c>
      <c r="AS1002" s="7" t="str">
        <f>UPPER(IF($AI1002="","",IF(COUNTIF($AS$34:$AS1001,$AI1002)&lt;1,$AI1002,"")))</f>
        <v/>
      </c>
      <c r="AT1002" s="144" t="str">
        <f t="shared" si="136"/>
        <v/>
      </c>
      <c r="AU1002" s="142" t="str">
        <f t="shared" si="138"/>
        <v/>
      </c>
      <c r="AV1002" s="275"/>
      <c r="AW1002" s="251"/>
      <c r="AX1002" s="252" t="str">
        <f t="shared" si="130"/>
        <v/>
      </c>
      <c r="AY1002" s="253" t="str">
        <f t="shared" si="131"/>
        <v/>
      </c>
      <c r="AZ1002" s="253"/>
    </row>
    <row r="1003" spans="1:52" s="1" customFormat="1">
      <c r="A1003" s="144" t="str">
        <f t="shared" si="132"/>
        <v/>
      </c>
      <c r="B1003" s="249" t="str">
        <f t="shared" si="133"/>
        <v/>
      </c>
      <c r="C1003" s="9"/>
      <c r="D1003" s="144">
        <v>969</v>
      </c>
      <c r="E1003" s="144" t="str">
        <f t="shared" si="134"/>
        <v/>
      </c>
      <c r="F1003" s="5"/>
      <c r="G1003" s="5"/>
      <c r="H1003" s="5"/>
      <c r="I1003" s="5"/>
      <c r="J1003" s="5"/>
      <c r="K1003" s="5"/>
      <c r="L1003" s="292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  <c r="AA1003" s="5"/>
      <c r="AB1003" s="5"/>
      <c r="AC1003" s="5"/>
      <c r="AD1003" s="5"/>
      <c r="AE1003" s="5"/>
      <c r="AF1003" s="5"/>
      <c r="AG1003" s="5"/>
      <c r="AH1003" s="5"/>
      <c r="AI1003" s="32"/>
      <c r="AJ1003" s="17"/>
      <c r="AK1003" s="32"/>
      <c r="AL1003" s="5"/>
      <c r="AM1003" s="5"/>
      <c r="AN1003" s="5"/>
      <c r="AO1003" s="5"/>
      <c r="AP1003" s="5"/>
      <c r="AQ1003" s="296" t="str">
        <f t="shared" si="137"/>
        <v/>
      </c>
      <c r="AR1003" s="142" t="str">
        <f t="shared" si="135"/>
        <v/>
      </c>
      <c r="AS1003" s="7" t="str">
        <f>UPPER(IF($AI1003="","",IF(COUNTIF($AS$34:$AS1002,$AI1003)&lt;1,$AI1003,"")))</f>
        <v/>
      </c>
      <c r="AT1003" s="144" t="str">
        <f t="shared" si="136"/>
        <v/>
      </c>
      <c r="AU1003" s="142" t="str">
        <f t="shared" si="138"/>
        <v/>
      </c>
      <c r="AV1003" s="275"/>
      <c r="AW1003" s="251"/>
      <c r="AX1003" s="252" t="str">
        <f t="shared" si="130"/>
        <v/>
      </c>
      <c r="AY1003" s="253" t="str">
        <f t="shared" si="131"/>
        <v/>
      </c>
      <c r="AZ1003" s="253"/>
    </row>
    <row r="1004" spans="1:52" s="1" customFormat="1">
      <c r="A1004" s="144" t="str">
        <f t="shared" si="132"/>
        <v/>
      </c>
      <c r="B1004" s="249" t="str">
        <f t="shared" si="133"/>
        <v/>
      </c>
      <c r="C1004" s="9"/>
      <c r="D1004" s="144">
        <v>970</v>
      </c>
      <c r="E1004" s="144" t="str">
        <f t="shared" si="134"/>
        <v/>
      </c>
      <c r="F1004" s="5"/>
      <c r="G1004" s="5"/>
      <c r="H1004" s="5"/>
      <c r="I1004" s="5"/>
      <c r="J1004" s="5"/>
      <c r="K1004" s="5"/>
      <c r="L1004" s="292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  <c r="Z1004" s="5"/>
      <c r="AA1004" s="5"/>
      <c r="AB1004" s="5"/>
      <c r="AC1004" s="5"/>
      <c r="AD1004" s="5"/>
      <c r="AE1004" s="5"/>
      <c r="AF1004" s="5"/>
      <c r="AG1004" s="5"/>
      <c r="AH1004" s="5"/>
      <c r="AI1004" s="32"/>
      <c r="AJ1004" s="17"/>
      <c r="AK1004" s="32"/>
      <c r="AL1004" s="5"/>
      <c r="AM1004" s="5"/>
      <c r="AN1004" s="5"/>
      <c r="AO1004" s="5"/>
      <c r="AP1004" s="5"/>
      <c r="AQ1004" s="296" t="str">
        <f t="shared" si="137"/>
        <v/>
      </c>
      <c r="AR1004" s="142" t="str">
        <f t="shared" si="135"/>
        <v/>
      </c>
      <c r="AS1004" s="7" t="str">
        <f>UPPER(IF($AI1004="","",IF(COUNTIF($AS$34:$AS1003,$AI1004)&lt;1,$AI1004,"")))</f>
        <v/>
      </c>
      <c r="AT1004" s="144" t="str">
        <f t="shared" si="136"/>
        <v/>
      </c>
      <c r="AU1004" s="142" t="str">
        <f t="shared" si="138"/>
        <v/>
      </c>
      <c r="AV1004" s="275"/>
      <c r="AW1004" s="251"/>
      <c r="AX1004" s="252" t="str">
        <f t="shared" si="130"/>
        <v/>
      </c>
      <c r="AY1004" s="253" t="str">
        <f t="shared" si="131"/>
        <v/>
      </c>
      <c r="AZ1004" s="253"/>
    </row>
    <row r="1005" spans="1:52" s="1" customFormat="1">
      <c r="A1005" s="144" t="str">
        <f t="shared" si="132"/>
        <v/>
      </c>
      <c r="B1005" s="249" t="str">
        <f t="shared" si="133"/>
        <v/>
      </c>
      <c r="C1005" s="9"/>
      <c r="D1005" s="144">
        <v>971</v>
      </c>
      <c r="E1005" s="144" t="str">
        <f t="shared" si="134"/>
        <v/>
      </c>
      <c r="F1005" s="5"/>
      <c r="G1005" s="5"/>
      <c r="H1005" s="5"/>
      <c r="I1005" s="5"/>
      <c r="J1005" s="5"/>
      <c r="K1005" s="5"/>
      <c r="L1005" s="292"/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5"/>
      <c r="Y1005" s="5"/>
      <c r="Z1005" s="5"/>
      <c r="AA1005" s="5"/>
      <c r="AB1005" s="5"/>
      <c r="AC1005" s="5"/>
      <c r="AD1005" s="5"/>
      <c r="AE1005" s="5"/>
      <c r="AF1005" s="5"/>
      <c r="AG1005" s="5"/>
      <c r="AH1005" s="5"/>
      <c r="AI1005" s="32"/>
      <c r="AJ1005" s="17"/>
      <c r="AK1005" s="32"/>
      <c r="AL1005" s="5"/>
      <c r="AM1005" s="5"/>
      <c r="AN1005" s="5"/>
      <c r="AO1005" s="5"/>
      <c r="AP1005" s="5"/>
      <c r="AQ1005" s="296" t="str">
        <f t="shared" si="137"/>
        <v/>
      </c>
      <c r="AR1005" s="142" t="str">
        <f t="shared" si="135"/>
        <v/>
      </c>
      <c r="AS1005" s="7" t="str">
        <f>UPPER(IF($AI1005="","",IF(COUNTIF($AS$34:$AS1004,$AI1005)&lt;1,$AI1005,"")))</f>
        <v/>
      </c>
      <c r="AT1005" s="144" t="str">
        <f t="shared" si="136"/>
        <v/>
      </c>
      <c r="AU1005" s="142" t="str">
        <f t="shared" si="138"/>
        <v/>
      </c>
      <c r="AV1005" s="275"/>
      <c r="AW1005" s="251"/>
      <c r="AX1005" s="252" t="str">
        <f t="shared" si="130"/>
        <v/>
      </c>
      <c r="AY1005" s="253" t="str">
        <f t="shared" si="131"/>
        <v/>
      </c>
      <c r="AZ1005" s="253"/>
    </row>
    <row r="1006" spans="1:52" s="1" customFormat="1">
      <c r="A1006" s="144" t="str">
        <f t="shared" si="132"/>
        <v/>
      </c>
      <c r="B1006" s="249" t="str">
        <f t="shared" si="133"/>
        <v/>
      </c>
      <c r="C1006" s="9"/>
      <c r="D1006" s="144">
        <v>972</v>
      </c>
      <c r="E1006" s="144" t="str">
        <f t="shared" si="134"/>
        <v/>
      </c>
      <c r="F1006" s="5"/>
      <c r="G1006" s="5"/>
      <c r="H1006" s="5"/>
      <c r="I1006" s="5"/>
      <c r="J1006" s="5"/>
      <c r="K1006" s="5"/>
      <c r="L1006" s="292"/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  <c r="X1006" s="5"/>
      <c r="Y1006" s="5"/>
      <c r="Z1006" s="5"/>
      <c r="AA1006" s="5"/>
      <c r="AB1006" s="5"/>
      <c r="AC1006" s="5"/>
      <c r="AD1006" s="5"/>
      <c r="AE1006" s="5"/>
      <c r="AF1006" s="5"/>
      <c r="AG1006" s="5"/>
      <c r="AH1006" s="5"/>
      <c r="AI1006" s="32"/>
      <c r="AJ1006" s="17"/>
      <c r="AK1006" s="32"/>
      <c r="AL1006" s="5"/>
      <c r="AM1006" s="5"/>
      <c r="AN1006" s="5"/>
      <c r="AO1006" s="5"/>
      <c r="AP1006" s="5"/>
      <c r="AQ1006" s="296" t="str">
        <f t="shared" si="137"/>
        <v/>
      </c>
      <c r="AR1006" s="142" t="str">
        <f t="shared" si="135"/>
        <v/>
      </c>
      <c r="AS1006" s="7" t="str">
        <f>UPPER(IF($AI1006="","",IF(COUNTIF($AS$34:$AS1005,$AI1006)&lt;1,$AI1006,"")))</f>
        <v/>
      </c>
      <c r="AT1006" s="144" t="str">
        <f t="shared" si="136"/>
        <v/>
      </c>
      <c r="AU1006" s="142" t="str">
        <f t="shared" si="138"/>
        <v/>
      </c>
      <c r="AV1006" s="275"/>
      <c r="AW1006" s="251"/>
      <c r="AX1006" s="252" t="str">
        <f t="shared" si="130"/>
        <v/>
      </c>
      <c r="AY1006" s="253" t="str">
        <f t="shared" si="131"/>
        <v/>
      </c>
      <c r="AZ1006" s="253"/>
    </row>
    <row r="1007" spans="1:52" s="1" customFormat="1">
      <c r="A1007" s="144" t="str">
        <f t="shared" si="132"/>
        <v/>
      </c>
      <c r="B1007" s="249" t="str">
        <f t="shared" si="133"/>
        <v/>
      </c>
      <c r="C1007" s="9"/>
      <c r="D1007" s="144">
        <v>973</v>
      </c>
      <c r="E1007" s="144" t="str">
        <f t="shared" si="134"/>
        <v/>
      </c>
      <c r="F1007" s="5"/>
      <c r="G1007" s="5"/>
      <c r="H1007" s="5"/>
      <c r="I1007" s="5"/>
      <c r="J1007" s="5"/>
      <c r="K1007" s="5"/>
      <c r="L1007" s="292"/>
      <c r="M1007" s="5"/>
      <c r="N1007" s="5"/>
      <c r="O1007" s="5"/>
      <c r="P1007" s="5"/>
      <c r="Q1007" s="5"/>
      <c r="R1007" s="5"/>
      <c r="S1007" s="5"/>
      <c r="T1007" s="5"/>
      <c r="U1007" s="5"/>
      <c r="V1007" s="5"/>
      <c r="W1007" s="5"/>
      <c r="X1007" s="5"/>
      <c r="Y1007" s="5"/>
      <c r="Z1007" s="5"/>
      <c r="AA1007" s="5"/>
      <c r="AB1007" s="5"/>
      <c r="AC1007" s="5"/>
      <c r="AD1007" s="5"/>
      <c r="AE1007" s="5"/>
      <c r="AF1007" s="5"/>
      <c r="AG1007" s="5"/>
      <c r="AH1007" s="5"/>
      <c r="AI1007" s="32"/>
      <c r="AJ1007" s="17"/>
      <c r="AK1007" s="32"/>
      <c r="AL1007" s="5"/>
      <c r="AM1007" s="5"/>
      <c r="AN1007" s="5"/>
      <c r="AO1007" s="5"/>
      <c r="AP1007" s="5"/>
      <c r="AQ1007" s="296" t="str">
        <f t="shared" si="137"/>
        <v/>
      </c>
      <c r="AR1007" s="142" t="str">
        <f t="shared" si="135"/>
        <v/>
      </c>
      <c r="AS1007" s="7" t="str">
        <f>UPPER(IF($AI1007="","",IF(COUNTIF($AS$34:$AS1006,$AI1007)&lt;1,$AI1007,"")))</f>
        <v/>
      </c>
      <c r="AT1007" s="144" t="str">
        <f t="shared" si="136"/>
        <v/>
      </c>
      <c r="AU1007" s="142" t="str">
        <f t="shared" si="138"/>
        <v/>
      </c>
      <c r="AV1007" s="275"/>
      <c r="AW1007" s="251"/>
      <c r="AX1007" s="252" t="str">
        <f t="shared" si="130"/>
        <v/>
      </c>
      <c r="AY1007" s="253" t="str">
        <f t="shared" si="131"/>
        <v/>
      </c>
      <c r="AZ1007" s="253"/>
    </row>
    <row r="1008" spans="1:52" s="1" customFormat="1">
      <c r="A1008" s="144" t="str">
        <f t="shared" si="132"/>
        <v/>
      </c>
      <c r="B1008" s="249" t="str">
        <f t="shared" si="133"/>
        <v/>
      </c>
      <c r="C1008" s="9"/>
      <c r="D1008" s="144">
        <v>974</v>
      </c>
      <c r="E1008" s="144" t="str">
        <f t="shared" si="134"/>
        <v/>
      </c>
      <c r="F1008" s="5"/>
      <c r="G1008" s="5"/>
      <c r="H1008" s="5"/>
      <c r="I1008" s="5"/>
      <c r="J1008" s="5"/>
      <c r="K1008" s="5"/>
      <c r="L1008" s="292"/>
      <c r="M1008" s="5"/>
      <c r="N1008" s="5"/>
      <c r="O1008" s="5"/>
      <c r="P1008" s="5"/>
      <c r="Q1008" s="5"/>
      <c r="R1008" s="5"/>
      <c r="S1008" s="5"/>
      <c r="T1008" s="5"/>
      <c r="U1008" s="5"/>
      <c r="V1008" s="5"/>
      <c r="W1008" s="5"/>
      <c r="X1008" s="5"/>
      <c r="Y1008" s="5"/>
      <c r="Z1008" s="5"/>
      <c r="AA1008" s="5"/>
      <c r="AB1008" s="5"/>
      <c r="AC1008" s="5"/>
      <c r="AD1008" s="5"/>
      <c r="AE1008" s="5"/>
      <c r="AF1008" s="5"/>
      <c r="AG1008" s="5"/>
      <c r="AH1008" s="5"/>
      <c r="AI1008" s="32"/>
      <c r="AJ1008" s="17"/>
      <c r="AK1008" s="32"/>
      <c r="AL1008" s="5"/>
      <c r="AM1008" s="5"/>
      <c r="AN1008" s="5"/>
      <c r="AO1008" s="5"/>
      <c r="AP1008" s="5"/>
      <c r="AQ1008" s="296" t="str">
        <f t="shared" si="137"/>
        <v/>
      </c>
      <c r="AR1008" s="142" t="str">
        <f t="shared" si="135"/>
        <v/>
      </c>
      <c r="AS1008" s="7" t="str">
        <f>UPPER(IF($AI1008="","",IF(COUNTIF($AS$34:$AS1007,$AI1008)&lt;1,$AI1008,"")))</f>
        <v/>
      </c>
      <c r="AT1008" s="144" t="str">
        <f t="shared" si="136"/>
        <v/>
      </c>
      <c r="AU1008" s="142" t="str">
        <f t="shared" si="138"/>
        <v/>
      </c>
      <c r="AV1008" s="275"/>
      <c r="AW1008" s="251"/>
      <c r="AX1008" s="252" t="str">
        <f t="shared" si="130"/>
        <v/>
      </c>
      <c r="AY1008" s="253" t="str">
        <f t="shared" si="131"/>
        <v/>
      </c>
      <c r="AZ1008" s="253"/>
    </row>
    <row r="1009" spans="1:52" s="1" customFormat="1">
      <c r="A1009" s="144" t="str">
        <f t="shared" si="132"/>
        <v/>
      </c>
      <c r="B1009" s="249" t="str">
        <f t="shared" si="133"/>
        <v/>
      </c>
      <c r="C1009" s="9"/>
      <c r="D1009" s="144">
        <v>975</v>
      </c>
      <c r="E1009" s="144" t="str">
        <f t="shared" si="134"/>
        <v/>
      </c>
      <c r="F1009" s="5"/>
      <c r="G1009" s="5"/>
      <c r="H1009" s="5"/>
      <c r="I1009" s="5"/>
      <c r="J1009" s="5"/>
      <c r="K1009" s="5"/>
      <c r="L1009" s="292"/>
      <c r="M1009" s="5"/>
      <c r="N1009" s="5"/>
      <c r="O1009" s="5"/>
      <c r="P1009" s="5"/>
      <c r="Q1009" s="5"/>
      <c r="R1009" s="5"/>
      <c r="S1009" s="5"/>
      <c r="T1009" s="5"/>
      <c r="U1009" s="5"/>
      <c r="V1009" s="5"/>
      <c r="W1009" s="5"/>
      <c r="X1009" s="5"/>
      <c r="Y1009" s="5"/>
      <c r="Z1009" s="5"/>
      <c r="AA1009" s="5"/>
      <c r="AB1009" s="5"/>
      <c r="AC1009" s="5"/>
      <c r="AD1009" s="5"/>
      <c r="AE1009" s="5"/>
      <c r="AF1009" s="5"/>
      <c r="AG1009" s="5"/>
      <c r="AH1009" s="5"/>
      <c r="AI1009" s="32"/>
      <c r="AJ1009" s="17"/>
      <c r="AK1009" s="32"/>
      <c r="AL1009" s="5"/>
      <c r="AM1009" s="5"/>
      <c r="AN1009" s="5"/>
      <c r="AO1009" s="5"/>
      <c r="AP1009" s="5"/>
      <c r="AQ1009" s="296" t="str">
        <f t="shared" si="137"/>
        <v/>
      </c>
      <c r="AR1009" s="142" t="str">
        <f t="shared" si="135"/>
        <v/>
      </c>
      <c r="AS1009" s="7" t="str">
        <f>UPPER(IF($AI1009="","",IF(COUNTIF($AS$34:$AS1008,$AI1009)&lt;1,$AI1009,"")))</f>
        <v/>
      </c>
      <c r="AT1009" s="144" t="str">
        <f t="shared" si="136"/>
        <v/>
      </c>
      <c r="AU1009" s="142" t="str">
        <f t="shared" si="138"/>
        <v/>
      </c>
      <c r="AV1009" s="275"/>
      <c r="AW1009" s="251"/>
      <c r="AX1009" s="252" t="str">
        <f t="shared" si="130"/>
        <v/>
      </c>
      <c r="AY1009" s="253" t="str">
        <f t="shared" si="131"/>
        <v/>
      </c>
      <c r="AZ1009" s="253"/>
    </row>
    <row r="1010" spans="1:52" s="1" customFormat="1">
      <c r="A1010" s="144" t="str">
        <f t="shared" si="132"/>
        <v/>
      </c>
      <c r="B1010" s="249" t="str">
        <f t="shared" si="133"/>
        <v/>
      </c>
      <c r="C1010" s="9"/>
      <c r="D1010" s="144">
        <v>976</v>
      </c>
      <c r="E1010" s="144" t="str">
        <f t="shared" si="134"/>
        <v/>
      </c>
      <c r="F1010" s="5"/>
      <c r="G1010" s="5"/>
      <c r="H1010" s="5"/>
      <c r="I1010" s="5"/>
      <c r="J1010" s="5"/>
      <c r="K1010" s="5"/>
      <c r="L1010" s="292"/>
      <c r="M1010" s="5"/>
      <c r="N1010" s="5"/>
      <c r="O1010" s="5"/>
      <c r="P1010" s="5"/>
      <c r="Q1010" s="5"/>
      <c r="R1010" s="5"/>
      <c r="S1010" s="5"/>
      <c r="T1010" s="5"/>
      <c r="U1010" s="5"/>
      <c r="V1010" s="5"/>
      <c r="W1010" s="5"/>
      <c r="X1010" s="5"/>
      <c r="Y1010" s="5"/>
      <c r="Z1010" s="5"/>
      <c r="AA1010" s="5"/>
      <c r="AB1010" s="5"/>
      <c r="AC1010" s="5"/>
      <c r="AD1010" s="5"/>
      <c r="AE1010" s="5"/>
      <c r="AF1010" s="5"/>
      <c r="AG1010" s="5"/>
      <c r="AH1010" s="5"/>
      <c r="AI1010" s="32"/>
      <c r="AJ1010" s="17"/>
      <c r="AK1010" s="32"/>
      <c r="AL1010" s="5"/>
      <c r="AM1010" s="5"/>
      <c r="AN1010" s="5"/>
      <c r="AO1010" s="5"/>
      <c r="AP1010" s="5"/>
      <c r="AQ1010" s="296" t="str">
        <f t="shared" si="137"/>
        <v/>
      </c>
      <c r="AR1010" s="142" t="str">
        <f t="shared" si="135"/>
        <v/>
      </c>
      <c r="AS1010" s="7" t="str">
        <f>UPPER(IF($AI1010="","",IF(COUNTIF($AS$34:$AS1009,$AI1010)&lt;1,$AI1010,"")))</f>
        <v/>
      </c>
      <c r="AT1010" s="144" t="str">
        <f t="shared" si="136"/>
        <v/>
      </c>
      <c r="AU1010" s="142" t="str">
        <f t="shared" si="138"/>
        <v/>
      </c>
      <c r="AV1010" s="275"/>
      <c r="AW1010" s="251"/>
      <c r="AX1010" s="252" t="str">
        <f t="shared" si="130"/>
        <v/>
      </c>
      <c r="AY1010" s="253" t="str">
        <f t="shared" si="131"/>
        <v/>
      </c>
      <c r="AZ1010" s="253"/>
    </row>
    <row r="1011" spans="1:52" s="1" customFormat="1">
      <c r="A1011" s="144" t="str">
        <f t="shared" si="132"/>
        <v/>
      </c>
      <c r="B1011" s="249" t="str">
        <f t="shared" si="133"/>
        <v/>
      </c>
      <c r="C1011" s="9"/>
      <c r="D1011" s="144">
        <v>977</v>
      </c>
      <c r="E1011" s="144" t="str">
        <f t="shared" si="134"/>
        <v/>
      </c>
      <c r="F1011" s="5"/>
      <c r="G1011" s="5"/>
      <c r="H1011" s="5"/>
      <c r="I1011" s="5"/>
      <c r="J1011" s="5"/>
      <c r="K1011" s="5"/>
      <c r="L1011" s="292"/>
      <c r="M1011" s="5"/>
      <c r="N1011" s="5"/>
      <c r="O1011" s="5"/>
      <c r="P1011" s="5"/>
      <c r="Q1011" s="5"/>
      <c r="R1011" s="5"/>
      <c r="S1011" s="5"/>
      <c r="T1011" s="5"/>
      <c r="U1011" s="5"/>
      <c r="V1011" s="5"/>
      <c r="W1011" s="5"/>
      <c r="X1011" s="5"/>
      <c r="Y1011" s="5"/>
      <c r="Z1011" s="5"/>
      <c r="AA1011" s="5"/>
      <c r="AB1011" s="5"/>
      <c r="AC1011" s="5"/>
      <c r="AD1011" s="5"/>
      <c r="AE1011" s="5"/>
      <c r="AF1011" s="5"/>
      <c r="AG1011" s="5"/>
      <c r="AH1011" s="5"/>
      <c r="AI1011" s="32"/>
      <c r="AJ1011" s="17"/>
      <c r="AK1011" s="32"/>
      <c r="AL1011" s="5"/>
      <c r="AM1011" s="5"/>
      <c r="AN1011" s="5"/>
      <c r="AO1011" s="5"/>
      <c r="AP1011" s="5"/>
      <c r="AQ1011" s="296" t="str">
        <f t="shared" si="137"/>
        <v/>
      </c>
      <c r="AR1011" s="142" t="str">
        <f t="shared" si="135"/>
        <v/>
      </c>
      <c r="AS1011" s="7" t="str">
        <f>UPPER(IF($AI1011="","",IF(COUNTIF($AS$34:$AS1010,$AI1011)&lt;1,$AI1011,"")))</f>
        <v/>
      </c>
      <c r="AT1011" s="144" t="str">
        <f t="shared" si="136"/>
        <v/>
      </c>
      <c r="AU1011" s="142" t="str">
        <f t="shared" si="138"/>
        <v/>
      </c>
      <c r="AV1011" s="275"/>
      <c r="AW1011" s="251"/>
      <c r="AX1011" s="252" t="str">
        <f t="shared" si="130"/>
        <v/>
      </c>
      <c r="AY1011" s="253" t="str">
        <f t="shared" si="131"/>
        <v/>
      </c>
      <c r="AZ1011" s="253"/>
    </row>
    <row r="1012" spans="1:52" s="1" customFormat="1">
      <c r="A1012" s="144" t="str">
        <f t="shared" si="132"/>
        <v/>
      </c>
      <c r="B1012" s="249" t="str">
        <f t="shared" si="133"/>
        <v/>
      </c>
      <c r="C1012" s="9"/>
      <c r="D1012" s="144">
        <v>978</v>
      </c>
      <c r="E1012" s="144" t="str">
        <f t="shared" si="134"/>
        <v/>
      </c>
      <c r="F1012" s="5"/>
      <c r="G1012" s="5"/>
      <c r="H1012" s="5"/>
      <c r="I1012" s="5"/>
      <c r="J1012" s="5"/>
      <c r="K1012" s="5"/>
      <c r="L1012" s="292"/>
      <c r="M1012" s="5"/>
      <c r="N1012" s="5"/>
      <c r="O1012" s="5"/>
      <c r="P1012" s="5"/>
      <c r="Q1012" s="5"/>
      <c r="R1012" s="5"/>
      <c r="S1012" s="5"/>
      <c r="T1012" s="5"/>
      <c r="U1012" s="5"/>
      <c r="V1012" s="5"/>
      <c r="W1012" s="5"/>
      <c r="X1012" s="5"/>
      <c r="Y1012" s="5"/>
      <c r="Z1012" s="5"/>
      <c r="AA1012" s="5"/>
      <c r="AB1012" s="5"/>
      <c r="AC1012" s="5"/>
      <c r="AD1012" s="5"/>
      <c r="AE1012" s="5"/>
      <c r="AF1012" s="5"/>
      <c r="AG1012" s="5"/>
      <c r="AH1012" s="5"/>
      <c r="AI1012" s="32"/>
      <c r="AJ1012" s="17"/>
      <c r="AK1012" s="32"/>
      <c r="AL1012" s="5"/>
      <c r="AM1012" s="5"/>
      <c r="AN1012" s="5"/>
      <c r="AO1012" s="5"/>
      <c r="AP1012" s="5"/>
      <c r="AQ1012" s="296" t="str">
        <f t="shared" si="137"/>
        <v/>
      </c>
      <c r="AR1012" s="142" t="str">
        <f t="shared" si="135"/>
        <v/>
      </c>
      <c r="AS1012" s="7" t="str">
        <f>UPPER(IF($AI1012="","",IF(COUNTIF($AS$34:$AS1011,$AI1012)&lt;1,$AI1012,"")))</f>
        <v/>
      </c>
      <c r="AT1012" s="144" t="str">
        <f t="shared" si="136"/>
        <v/>
      </c>
      <c r="AU1012" s="142" t="str">
        <f t="shared" si="138"/>
        <v/>
      </c>
      <c r="AV1012" s="275"/>
      <c r="AW1012" s="251"/>
      <c r="AX1012" s="252" t="str">
        <f t="shared" si="130"/>
        <v/>
      </c>
      <c r="AY1012" s="253" t="str">
        <f t="shared" si="131"/>
        <v/>
      </c>
      <c r="AZ1012" s="253"/>
    </row>
    <row r="1013" spans="1:52" s="1" customFormat="1">
      <c r="A1013" s="144" t="str">
        <f t="shared" si="132"/>
        <v/>
      </c>
      <c r="B1013" s="249" t="str">
        <f t="shared" si="133"/>
        <v/>
      </c>
      <c r="C1013" s="9"/>
      <c r="D1013" s="144">
        <v>979</v>
      </c>
      <c r="E1013" s="144" t="str">
        <f t="shared" si="134"/>
        <v/>
      </c>
      <c r="F1013" s="5"/>
      <c r="G1013" s="5"/>
      <c r="H1013" s="5"/>
      <c r="I1013" s="5"/>
      <c r="J1013" s="5"/>
      <c r="K1013" s="5"/>
      <c r="L1013" s="292"/>
      <c r="M1013" s="5"/>
      <c r="N1013" s="5"/>
      <c r="O1013" s="5"/>
      <c r="P1013" s="5"/>
      <c r="Q1013" s="5"/>
      <c r="R1013" s="5"/>
      <c r="S1013" s="5"/>
      <c r="T1013" s="5"/>
      <c r="U1013" s="5"/>
      <c r="V1013" s="5"/>
      <c r="W1013" s="5"/>
      <c r="X1013" s="5"/>
      <c r="Y1013" s="5"/>
      <c r="Z1013" s="5"/>
      <c r="AA1013" s="5"/>
      <c r="AB1013" s="5"/>
      <c r="AC1013" s="5"/>
      <c r="AD1013" s="5"/>
      <c r="AE1013" s="5"/>
      <c r="AF1013" s="5"/>
      <c r="AG1013" s="5"/>
      <c r="AH1013" s="5"/>
      <c r="AI1013" s="32"/>
      <c r="AJ1013" s="17"/>
      <c r="AK1013" s="32"/>
      <c r="AL1013" s="5"/>
      <c r="AM1013" s="5"/>
      <c r="AN1013" s="5"/>
      <c r="AO1013" s="5"/>
      <c r="AP1013" s="5"/>
      <c r="AQ1013" s="296" t="str">
        <f t="shared" si="137"/>
        <v/>
      </c>
      <c r="AR1013" s="142" t="str">
        <f t="shared" si="135"/>
        <v/>
      </c>
      <c r="AS1013" s="7" t="str">
        <f>UPPER(IF($AI1013="","",IF(COUNTIF($AS$34:$AS1012,$AI1013)&lt;1,$AI1013,"")))</f>
        <v/>
      </c>
      <c r="AT1013" s="144" t="str">
        <f t="shared" si="136"/>
        <v/>
      </c>
      <c r="AU1013" s="142" t="str">
        <f t="shared" si="138"/>
        <v/>
      </c>
      <c r="AV1013" s="275"/>
      <c r="AW1013" s="251"/>
      <c r="AX1013" s="252" t="str">
        <f t="shared" si="130"/>
        <v/>
      </c>
      <c r="AY1013" s="253" t="str">
        <f t="shared" si="131"/>
        <v/>
      </c>
      <c r="AZ1013" s="253"/>
    </row>
    <row r="1014" spans="1:52" s="1" customFormat="1">
      <c r="A1014" s="144" t="str">
        <f t="shared" si="132"/>
        <v/>
      </c>
      <c r="B1014" s="249" t="str">
        <f t="shared" si="133"/>
        <v/>
      </c>
      <c r="C1014" s="9"/>
      <c r="D1014" s="144">
        <v>980</v>
      </c>
      <c r="E1014" s="144" t="str">
        <f t="shared" si="134"/>
        <v/>
      </c>
      <c r="F1014" s="5"/>
      <c r="G1014" s="5"/>
      <c r="H1014" s="5"/>
      <c r="I1014" s="5"/>
      <c r="J1014" s="5"/>
      <c r="K1014" s="5"/>
      <c r="L1014" s="292"/>
      <c r="M1014" s="5"/>
      <c r="N1014" s="5"/>
      <c r="O1014" s="5"/>
      <c r="P1014" s="5"/>
      <c r="Q1014" s="5"/>
      <c r="R1014" s="5"/>
      <c r="S1014" s="5"/>
      <c r="T1014" s="5"/>
      <c r="U1014" s="5"/>
      <c r="V1014" s="5"/>
      <c r="W1014" s="5"/>
      <c r="X1014" s="5"/>
      <c r="Y1014" s="5"/>
      <c r="Z1014" s="5"/>
      <c r="AA1014" s="5"/>
      <c r="AB1014" s="5"/>
      <c r="AC1014" s="5"/>
      <c r="AD1014" s="5"/>
      <c r="AE1014" s="5"/>
      <c r="AF1014" s="5"/>
      <c r="AG1014" s="5"/>
      <c r="AH1014" s="5"/>
      <c r="AI1014" s="32"/>
      <c r="AJ1014" s="17"/>
      <c r="AK1014" s="32"/>
      <c r="AL1014" s="5"/>
      <c r="AM1014" s="5"/>
      <c r="AN1014" s="5"/>
      <c r="AO1014" s="5"/>
      <c r="AP1014" s="5"/>
      <c r="AQ1014" s="296" t="str">
        <f t="shared" si="137"/>
        <v/>
      </c>
      <c r="AR1014" s="142" t="str">
        <f t="shared" si="135"/>
        <v/>
      </c>
      <c r="AS1014" s="7" t="str">
        <f>UPPER(IF($AI1014="","",IF(COUNTIF($AS$34:$AS1013,$AI1014)&lt;1,$AI1014,"")))</f>
        <v/>
      </c>
      <c r="AT1014" s="144" t="str">
        <f t="shared" si="136"/>
        <v/>
      </c>
      <c r="AU1014" s="142" t="str">
        <f t="shared" si="138"/>
        <v/>
      </c>
      <c r="AV1014" s="275"/>
      <c r="AW1014" s="251"/>
      <c r="AX1014" s="252" t="str">
        <f t="shared" si="130"/>
        <v/>
      </c>
      <c r="AY1014" s="253" t="str">
        <f t="shared" si="131"/>
        <v/>
      </c>
      <c r="AZ1014" s="253"/>
    </row>
    <row r="1015" spans="1:52" s="1" customFormat="1">
      <c r="A1015" s="144" t="str">
        <f t="shared" si="132"/>
        <v/>
      </c>
      <c r="B1015" s="249" t="str">
        <f t="shared" si="133"/>
        <v/>
      </c>
      <c r="C1015" s="9"/>
      <c r="D1015" s="144">
        <v>981</v>
      </c>
      <c r="E1015" s="144" t="str">
        <f t="shared" si="134"/>
        <v/>
      </c>
      <c r="F1015" s="5"/>
      <c r="G1015" s="5"/>
      <c r="H1015" s="5"/>
      <c r="I1015" s="5"/>
      <c r="J1015" s="5"/>
      <c r="K1015" s="5"/>
      <c r="L1015" s="292"/>
      <c r="M1015" s="5"/>
      <c r="N1015" s="5"/>
      <c r="O1015" s="5"/>
      <c r="P1015" s="5"/>
      <c r="Q1015" s="5"/>
      <c r="R1015" s="5"/>
      <c r="S1015" s="5"/>
      <c r="T1015" s="5"/>
      <c r="U1015" s="5"/>
      <c r="V1015" s="5"/>
      <c r="W1015" s="5"/>
      <c r="X1015" s="5"/>
      <c r="Y1015" s="5"/>
      <c r="Z1015" s="5"/>
      <c r="AA1015" s="5"/>
      <c r="AB1015" s="5"/>
      <c r="AC1015" s="5"/>
      <c r="AD1015" s="5"/>
      <c r="AE1015" s="5"/>
      <c r="AF1015" s="5"/>
      <c r="AG1015" s="5"/>
      <c r="AH1015" s="5"/>
      <c r="AI1015" s="32"/>
      <c r="AJ1015" s="17"/>
      <c r="AK1015" s="32"/>
      <c r="AL1015" s="5"/>
      <c r="AM1015" s="5"/>
      <c r="AN1015" s="5"/>
      <c r="AO1015" s="5"/>
      <c r="AP1015" s="5"/>
      <c r="AQ1015" s="296" t="str">
        <f t="shared" si="137"/>
        <v/>
      </c>
      <c r="AR1015" s="142" t="str">
        <f t="shared" si="135"/>
        <v/>
      </c>
      <c r="AS1015" s="7" t="str">
        <f>UPPER(IF($AI1015="","",IF(COUNTIF($AS$34:$AS1014,$AI1015)&lt;1,$AI1015,"")))</f>
        <v/>
      </c>
      <c r="AT1015" s="144" t="str">
        <f t="shared" si="136"/>
        <v/>
      </c>
      <c r="AU1015" s="142" t="str">
        <f t="shared" si="138"/>
        <v/>
      </c>
      <c r="AV1015" s="275"/>
      <c r="AW1015" s="251"/>
      <c r="AX1015" s="252" t="str">
        <f t="shared" si="130"/>
        <v/>
      </c>
      <c r="AY1015" s="253" t="str">
        <f t="shared" si="131"/>
        <v/>
      </c>
      <c r="AZ1015" s="253"/>
    </row>
    <row r="1016" spans="1:52" s="1" customFormat="1">
      <c r="A1016" s="144" t="str">
        <f t="shared" si="132"/>
        <v/>
      </c>
      <c r="B1016" s="249" t="str">
        <f t="shared" si="133"/>
        <v/>
      </c>
      <c r="C1016" s="9"/>
      <c r="D1016" s="144">
        <v>982</v>
      </c>
      <c r="E1016" s="144" t="str">
        <f t="shared" si="134"/>
        <v/>
      </c>
      <c r="F1016" s="5"/>
      <c r="G1016" s="5"/>
      <c r="H1016" s="5"/>
      <c r="I1016" s="5"/>
      <c r="J1016" s="5"/>
      <c r="K1016" s="5"/>
      <c r="L1016" s="292"/>
      <c r="M1016" s="5"/>
      <c r="N1016" s="5"/>
      <c r="O1016" s="5"/>
      <c r="P1016" s="5"/>
      <c r="Q1016" s="5"/>
      <c r="R1016" s="5"/>
      <c r="S1016" s="5"/>
      <c r="T1016" s="5"/>
      <c r="U1016" s="5"/>
      <c r="V1016" s="5"/>
      <c r="W1016" s="5"/>
      <c r="X1016" s="5"/>
      <c r="Y1016" s="5"/>
      <c r="Z1016" s="5"/>
      <c r="AA1016" s="5"/>
      <c r="AB1016" s="5"/>
      <c r="AC1016" s="5"/>
      <c r="AD1016" s="5"/>
      <c r="AE1016" s="5"/>
      <c r="AF1016" s="5"/>
      <c r="AG1016" s="5"/>
      <c r="AH1016" s="5"/>
      <c r="AI1016" s="32"/>
      <c r="AJ1016" s="17"/>
      <c r="AK1016" s="32"/>
      <c r="AL1016" s="5"/>
      <c r="AM1016" s="5"/>
      <c r="AN1016" s="5"/>
      <c r="AO1016" s="5"/>
      <c r="AP1016" s="5"/>
      <c r="AQ1016" s="296" t="str">
        <f t="shared" si="137"/>
        <v/>
      </c>
      <c r="AR1016" s="142" t="str">
        <f t="shared" si="135"/>
        <v/>
      </c>
      <c r="AS1016" s="7" t="str">
        <f>UPPER(IF($AI1016="","",IF(COUNTIF($AS$34:$AS1015,$AI1016)&lt;1,$AI1016,"")))</f>
        <v/>
      </c>
      <c r="AT1016" s="144" t="str">
        <f t="shared" si="136"/>
        <v/>
      </c>
      <c r="AU1016" s="142" t="str">
        <f t="shared" si="138"/>
        <v/>
      </c>
      <c r="AV1016" s="275"/>
      <c r="AW1016" s="251"/>
      <c r="AX1016" s="252" t="str">
        <f t="shared" si="130"/>
        <v/>
      </c>
      <c r="AY1016" s="253" t="str">
        <f t="shared" si="131"/>
        <v/>
      </c>
      <c r="AZ1016" s="253"/>
    </row>
    <row r="1017" spans="1:52" s="1" customFormat="1">
      <c r="A1017" s="144" t="str">
        <f t="shared" si="132"/>
        <v/>
      </c>
      <c r="B1017" s="249" t="str">
        <f t="shared" si="133"/>
        <v/>
      </c>
      <c r="C1017" s="9"/>
      <c r="D1017" s="144">
        <v>983</v>
      </c>
      <c r="E1017" s="144" t="str">
        <f t="shared" si="134"/>
        <v/>
      </c>
      <c r="F1017" s="5"/>
      <c r="G1017" s="5"/>
      <c r="H1017" s="5"/>
      <c r="I1017" s="5"/>
      <c r="J1017" s="5"/>
      <c r="K1017" s="5"/>
      <c r="L1017" s="292"/>
      <c r="M1017" s="5"/>
      <c r="N1017" s="5"/>
      <c r="O1017" s="5"/>
      <c r="P1017" s="5"/>
      <c r="Q1017" s="5"/>
      <c r="R1017" s="5"/>
      <c r="S1017" s="5"/>
      <c r="T1017" s="5"/>
      <c r="U1017" s="5"/>
      <c r="V1017" s="5"/>
      <c r="W1017" s="5"/>
      <c r="X1017" s="5"/>
      <c r="Y1017" s="5"/>
      <c r="Z1017" s="5"/>
      <c r="AA1017" s="5"/>
      <c r="AB1017" s="5"/>
      <c r="AC1017" s="5"/>
      <c r="AD1017" s="5"/>
      <c r="AE1017" s="5"/>
      <c r="AF1017" s="5"/>
      <c r="AG1017" s="5"/>
      <c r="AH1017" s="5"/>
      <c r="AI1017" s="32"/>
      <c r="AJ1017" s="17"/>
      <c r="AK1017" s="32"/>
      <c r="AL1017" s="5"/>
      <c r="AM1017" s="5"/>
      <c r="AN1017" s="5"/>
      <c r="AO1017" s="5"/>
      <c r="AP1017" s="5"/>
      <c r="AQ1017" s="296" t="str">
        <f t="shared" si="137"/>
        <v/>
      </c>
      <c r="AR1017" s="142" t="str">
        <f t="shared" si="135"/>
        <v/>
      </c>
      <c r="AS1017" s="7" t="str">
        <f>UPPER(IF($AI1017="","",IF(COUNTIF($AS$34:$AS1016,$AI1017)&lt;1,$AI1017,"")))</f>
        <v/>
      </c>
      <c r="AT1017" s="144" t="str">
        <f t="shared" si="136"/>
        <v/>
      </c>
      <c r="AU1017" s="142" t="str">
        <f t="shared" si="138"/>
        <v/>
      </c>
      <c r="AV1017" s="275"/>
      <c r="AW1017" s="251"/>
      <c r="AX1017" s="252" t="str">
        <f t="shared" si="130"/>
        <v/>
      </c>
      <c r="AY1017" s="253" t="str">
        <f t="shared" si="131"/>
        <v/>
      </c>
      <c r="AZ1017" s="253"/>
    </row>
    <row r="1018" spans="1:52" s="1" customFormat="1">
      <c r="A1018" s="144" t="str">
        <f t="shared" si="132"/>
        <v/>
      </c>
      <c r="B1018" s="249" t="str">
        <f t="shared" si="133"/>
        <v/>
      </c>
      <c r="C1018" s="9"/>
      <c r="D1018" s="144">
        <v>984</v>
      </c>
      <c r="E1018" s="144" t="str">
        <f t="shared" si="134"/>
        <v/>
      </c>
      <c r="F1018" s="5"/>
      <c r="G1018" s="5"/>
      <c r="H1018" s="5"/>
      <c r="I1018" s="5"/>
      <c r="J1018" s="5"/>
      <c r="K1018" s="5"/>
      <c r="L1018" s="292"/>
      <c r="M1018" s="5"/>
      <c r="N1018" s="5"/>
      <c r="O1018" s="5"/>
      <c r="P1018" s="5"/>
      <c r="Q1018" s="5"/>
      <c r="R1018" s="5"/>
      <c r="S1018" s="5"/>
      <c r="T1018" s="5"/>
      <c r="U1018" s="5"/>
      <c r="V1018" s="5"/>
      <c r="W1018" s="5"/>
      <c r="X1018" s="5"/>
      <c r="Y1018" s="5"/>
      <c r="Z1018" s="5"/>
      <c r="AA1018" s="5"/>
      <c r="AB1018" s="5"/>
      <c r="AC1018" s="5"/>
      <c r="AD1018" s="5"/>
      <c r="AE1018" s="5"/>
      <c r="AF1018" s="5"/>
      <c r="AG1018" s="5"/>
      <c r="AH1018" s="5"/>
      <c r="AI1018" s="32"/>
      <c r="AJ1018" s="17"/>
      <c r="AK1018" s="32"/>
      <c r="AL1018" s="5"/>
      <c r="AM1018" s="5"/>
      <c r="AN1018" s="5"/>
      <c r="AO1018" s="5"/>
      <c r="AP1018" s="5"/>
      <c r="AQ1018" s="296" t="str">
        <f t="shared" si="137"/>
        <v/>
      </c>
      <c r="AR1018" s="142" t="str">
        <f t="shared" si="135"/>
        <v/>
      </c>
      <c r="AS1018" s="7" t="str">
        <f>UPPER(IF($AI1018="","",IF(COUNTIF($AS$34:$AS1017,$AI1018)&lt;1,$AI1018,"")))</f>
        <v/>
      </c>
      <c r="AT1018" s="144" t="str">
        <f t="shared" si="136"/>
        <v/>
      </c>
      <c r="AU1018" s="142" t="str">
        <f t="shared" si="138"/>
        <v/>
      </c>
      <c r="AV1018" s="275"/>
      <c r="AW1018" s="251"/>
      <c r="AX1018" s="252" t="str">
        <f t="shared" si="130"/>
        <v/>
      </c>
      <c r="AY1018" s="253" t="str">
        <f t="shared" si="131"/>
        <v/>
      </c>
      <c r="AZ1018" s="253"/>
    </row>
    <row r="1019" spans="1:52" s="1" customFormat="1">
      <c r="A1019" s="144" t="str">
        <f t="shared" si="132"/>
        <v/>
      </c>
      <c r="B1019" s="249" t="str">
        <f t="shared" si="133"/>
        <v/>
      </c>
      <c r="C1019" s="9"/>
      <c r="D1019" s="144">
        <v>985</v>
      </c>
      <c r="E1019" s="144" t="str">
        <f t="shared" si="134"/>
        <v/>
      </c>
      <c r="F1019" s="5"/>
      <c r="G1019" s="5"/>
      <c r="H1019" s="5"/>
      <c r="I1019" s="5"/>
      <c r="J1019" s="5"/>
      <c r="K1019" s="5"/>
      <c r="L1019" s="292"/>
      <c r="M1019" s="5"/>
      <c r="N1019" s="5"/>
      <c r="O1019" s="5"/>
      <c r="P1019" s="5"/>
      <c r="Q1019" s="5"/>
      <c r="R1019" s="5"/>
      <c r="S1019" s="5"/>
      <c r="T1019" s="5"/>
      <c r="U1019" s="5"/>
      <c r="V1019" s="5"/>
      <c r="W1019" s="5"/>
      <c r="X1019" s="5"/>
      <c r="Y1019" s="5"/>
      <c r="Z1019" s="5"/>
      <c r="AA1019" s="5"/>
      <c r="AB1019" s="5"/>
      <c r="AC1019" s="5"/>
      <c r="AD1019" s="5"/>
      <c r="AE1019" s="5"/>
      <c r="AF1019" s="5"/>
      <c r="AG1019" s="5"/>
      <c r="AH1019" s="5"/>
      <c r="AI1019" s="32"/>
      <c r="AJ1019" s="17"/>
      <c r="AK1019" s="32"/>
      <c r="AL1019" s="5"/>
      <c r="AM1019" s="5"/>
      <c r="AN1019" s="5"/>
      <c r="AO1019" s="5"/>
      <c r="AP1019" s="5"/>
      <c r="AQ1019" s="296" t="str">
        <f t="shared" si="137"/>
        <v/>
      </c>
      <c r="AR1019" s="142" t="str">
        <f t="shared" si="135"/>
        <v/>
      </c>
      <c r="AS1019" s="7" t="str">
        <f>UPPER(IF($AI1019="","",IF(COUNTIF($AS$34:$AS1018,$AI1019)&lt;1,$AI1019,"")))</f>
        <v/>
      </c>
      <c r="AT1019" s="144" t="str">
        <f t="shared" si="136"/>
        <v/>
      </c>
      <c r="AU1019" s="142" t="str">
        <f t="shared" si="138"/>
        <v/>
      </c>
      <c r="AV1019" s="275"/>
      <c r="AW1019" s="251"/>
      <c r="AX1019" s="252" t="str">
        <f t="shared" si="130"/>
        <v/>
      </c>
      <c r="AY1019" s="253" t="str">
        <f t="shared" si="131"/>
        <v/>
      </c>
      <c r="AZ1019" s="253"/>
    </row>
    <row r="1020" spans="1:52" s="1" customFormat="1">
      <c r="A1020" s="144" t="str">
        <f t="shared" si="132"/>
        <v/>
      </c>
      <c r="B1020" s="249" t="str">
        <f t="shared" si="133"/>
        <v/>
      </c>
      <c r="C1020" s="9"/>
      <c r="D1020" s="144">
        <v>986</v>
      </c>
      <c r="E1020" s="144" t="str">
        <f t="shared" si="134"/>
        <v/>
      </c>
      <c r="F1020" s="5"/>
      <c r="G1020" s="5"/>
      <c r="H1020" s="5"/>
      <c r="I1020" s="5"/>
      <c r="J1020" s="5"/>
      <c r="K1020" s="5"/>
      <c r="L1020" s="292"/>
      <c r="M1020" s="5"/>
      <c r="N1020" s="5"/>
      <c r="O1020" s="5"/>
      <c r="P1020" s="5"/>
      <c r="Q1020" s="5"/>
      <c r="R1020" s="5"/>
      <c r="S1020" s="5"/>
      <c r="T1020" s="5"/>
      <c r="U1020" s="5"/>
      <c r="V1020" s="5"/>
      <c r="W1020" s="5"/>
      <c r="X1020" s="5"/>
      <c r="Y1020" s="5"/>
      <c r="Z1020" s="5"/>
      <c r="AA1020" s="5"/>
      <c r="AB1020" s="5"/>
      <c r="AC1020" s="5"/>
      <c r="AD1020" s="5"/>
      <c r="AE1020" s="5"/>
      <c r="AF1020" s="5"/>
      <c r="AG1020" s="5"/>
      <c r="AH1020" s="5"/>
      <c r="AI1020" s="32"/>
      <c r="AJ1020" s="17"/>
      <c r="AK1020" s="32"/>
      <c r="AL1020" s="5"/>
      <c r="AM1020" s="5"/>
      <c r="AN1020" s="5"/>
      <c r="AO1020" s="5"/>
      <c r="AP1020" s="5"/>
      <c r="AQ1020" s="296" t="str">
        <f t="shared" si="137"/>
        <v/>
      </c>
      <c r="AR1020" s="142" t="str">
        <f t="shared" si="135"/>
        <v/>
      </c>
      <c r="AS1020" s="7" t="str">
        <f>UPPER(IF($AI1020="","",IF(COUNTIF($AS$34:$AS1019,$AI1020)&lt;1,$AI1020,"")))</f>
        <v/>
      </c>
      <c r="AT1020" s="144" t="str">
        <f t="shared" si="136"/>
        <v/>
      </c>
      <c r="AU1020" s="142" t="str">
        <f t="shared" si="138"/>
        <v/>
      </c>
      <c r="AV1020" s="275"/>
      <c r="AW1020" s="251"/>
      <c r="AX1020" s="252" t="str">
        <f t="shared" si="130"/>
        <v/>
      </c>
      <c r="AY1020" s="253" t="str">
        <f t="shared" si="131"/>
        <v/>
      </c>
      <c r="AZ1020" s="253"/>
    </row>
    <row r="1021" spans="1:52" s="1" customFormat="1">
      <c r="A1021" s="144" t="str">
        <f t="shared" si="132"/>
        <v/>
      </c>
      <c r="B1021" s="249" t="str">
        <f t="shared" si="133"/>
        <v/>
      </c>
      <c r="C1021" s="9"/>
      <c r="D1021" s="144">
        <v>987</v>
      </c>
      <c r="E1021" s="144" t="str">
        <f t="shared" si="134"/>
        <v/>
      </c>
      <c r="F1021" s="5"/>
      <c r="G1021" s="5"/>
      <c r="H1021" s="5"/>
      <c r="I1021" s="5"/>
      <c r="J1021" s="5"/>
      <c r="K1021" s="5"/>
      <c r="L1021" s="292"/>
      <c r="M1021" s="5"/>
      <c r="N1021" s="5"/>
      <c r="O1021" s="5"/>
      <c r="P1021" s="5"/>
      <c r="Q1021" s="5"/>
      <c r="R1021" s="5"/>
      <c r="S1021" s="5"/>
      <c r="T1021" s="5"/>
      <c r="U1021" s="5"/>
      <c r="V1021" s="5"/>
      <c r="W1021" s="5"/>
      <c r="X1021" s="5"/>
      <c r="Y1021" s="5"/>
      <c r="Z1021" s="5"/>
      <c r="AA1021" s="5"/>
      <c r="AB1021" s="5"/>
      <c r="AC1021" s="5"/>
      <c r="AD1021" s="5"/>
      <c r="AE1021" s="5"/>
      <c r="AF1021" s="5"/>
      <c r="AG1021" s="5"/>
      <c r="AH1021" s="5"/>
      <c r="AI1021" s="32"/>
      <c r="AJ1021" s="17"/>
      <c r="AK1021" s="32"/>
      <c r="AL1021" s="5"/>
      <c r="AM1021" s="5"/>
      <c r="AN1021" s="5"/>
      <c r="AO1021" s="5"/>
      <c r="AP1021" s="5"/>
      <c r="AQ1021" s="296" t="str">
        <f t="shared" si="137"/>
        <v/>
      </c>
      <c r="AR1021" s="142" t="str">
        <f t="shared" si="135"/>
        <v/>
      </c>
      <c r="AS1021" s="7" t="str">
        <f>UPPER(IF($AI1021="","",IF(COUNTIF($AS$34:$AS1020,$AI1021)&lt;1,$AI1021,"")))</f>
        <v/>
      </c>
      <c r="AT1021" s="144" t="str">
        <f t="shared" si="136"/>
        <v/>
      </c>
      <c r="AU1021" s="142" t="str">
        <f t="shared" si="138"/>
        <v/>
      </c>
      <c r="AV1021" s="275"/>
      <c r="AW1021" s="251"/>
      <c r="AX1021" s="252" t="str">
        <f t="shared" si="130"/>
        <v/>
      </c>
      <c r="AY1021" s="253" t="str">
        <f t="shared" si="131"/>
        <v/>
      </c>
      <c r="AZ1021" s="253"/>
    </row>
    <row r="1022" spans="1:52" s="1" customFormat="1">
      <c r="A1022" s="144" t="str">
        <f t="shared" si="132"/>
        <v/>
      </c>
      <c r="B1022" s="249" t="str">
        <f t="shared" si="133"/>
        <v/>
      </c>
      <c r="C1022" s="9"/>
      <c r="D1022" s="144">
        <v>988</v>
      </c>
      <c r="E1022" s="144" t="str">
        <f t="shared" si="134"/>
        <v/>
      </c>
      <c r="F1022" s="5"/>
      <c r="G1022" s="5"/>
      <c r="H1022" s="5"/>
      <c r="I1022" s="5"/>
      <c r="J1022" s="5"/>
      <c r="K1022" s="5"/>
      <c r="L1022" s="292"/>
      <c r="M1022" s="5"/>
      <c r="N1022" s="5"/>
      <c r="O1022" s="5"/>
      <c r="P1022" s="5"/>
      <c r="Q1022" s="5"/>
      <c r="R1022" s="5"/>
      <c r="S1022" s="5"/>
      <c r="T1022" s="5"/>
      <c r="U1022" s="5"/>
      <c r="V1022" s="5"/>
      <c r="W1022" s="5"/>
      <c r="X1022" s="5"/>
      <c r="Y1022" s="5"/>
      <c r="Z1022" s="5"/>
      <c r="AA1022" s="5"/>
      <c r="AB1022" s="5"/>
      <c r="AC1022" s="5"/>
      <c r="AD1022" s="5"/>
      <c r="AE1022" s="5"/>
      <c r="AF1022" s="5"/>
      <c r="AG1022" s="5"/>
      <c r="AH1022" s="5"/>
      <c r="AI1022" s="32"/>
      <c r="AJ1022" s="17"/>
      <c r="AK1022" s="32"/>
      <c r="AL1022" s="5"/>
      <c r="AM1022" s="5"/>
      <c r="AN1022" s="5"/>
      <c r="AO1022" s="5"/>
      <c r="AP1022" s="5"/>
      <c r="AQ1022" s="296" t="str">
        <f t="shared" si="137"/>
        <v/>
      </c>
      <c r="AR1022" s="142" t="str">
        <f t="shared" si="135"/>
        <v/>
      </c>
      <c r="AS1022" s="7" t="str">
        <f>UPPER(IF($AI1022="","",IF(COUNTIF($AS$34:$AS1021,$AI1022)&lt;1,$AI1022,"")))</f>
        <v/>
      </c>
      <c r="AT1022" s="144" t="str">
        <f t="shared" si="136"/>
        <v/>
      </c>
      <c r="AU1022" s="142" t="str">
        <f t="shared" si="138"/>
        <v/>
      </c>
      <c r="AV1022" s="275"/>
      <c r="AW1022" s="251"/>
      <c r="AX1022" s="252" t="str">
        <f t="shared" si="130"/>
        <v/>
      </c>
      <c r="AY1022" s="253" t="str">
        <f t="shared" si="131"/>
        <v/>
      </c>
      <c r="AZ1022" s="253"/>
    </row>
    <row r="1023" spans="1:52" s="1" customFormat="1">
      <c r="A1023" s="144" t="str">
        <f t="shared" si="132"/>
        <v/>
      </c>
      <c r="B1023" s="249" t="str">
        <f t="shared" si="133"/>
        <v/>
      </c>
      <c r="C1023" s="9"/>
      <c r="D1023" s="144">
        <v>989</v>
      </c>
      <c r="E1023" s="144" t="str">
        <f t="shared" si="134"/>
        <v/>
      </c>
      <c r="F1023" s="5"/>
      <c r="G1023" s="5"/>
      <c r="H1023" s="5"/>
      <c r="I1023" s="5"/>
      <c r="J1023" s="5"/>
      <c r="K1023" s="5"/>
      <c r="L1023" s="292"/>
      <c r="M1023" s="5"/>
      <c r="N1023" s="5"/>
      <c r="O1023" s="5"/>
      <c r="P1023" s="5"/>
      <c r="Q1023" s="5"/>
      <c r="R1023" s="5"/>
      <c r="S1023" s="5"/>
      <c r="T1023" s="5"/>
      <c r="U1023" s="5"/>
      <c r="V1023" s="5"/>
      <c r="W1023" s="5"/>
      <c r="X1023" s="5"/>
      <c r="Y1023" s="5"/>
      <c r="Z1023" s="5"/>
      <c r="AA1023" s="5"/>
      <c r="AB1023" s="5"/>
      <c r="AC1023" s="5"/>
      <c r="AD1023" s="5"/>
      <c r="AE1023" s="5"/>
      <c r="AF1023" s="5"/>
      <c r="AG1023" s="5"/>
      <c r="AH1023" s="5"/>
      <c r="AI1023" s="32"/>
      <c r="AJ1023" s="17"/>
      <c r="AK1023" s="32"/>
      <c r="AL1023" s="5"/>
      <c r="AM1023" s="5"/>
      <c r="AN1023" s="5"/>
      <c r="AO1023" s="5"/>
      <c r="AP1023" s="5"/>
      <c r="AQ1023" s="296" t="str">
        <f t="shared" si="137"/>
        <v/>
      </c>
      <c r="AR1023" s="142" t="str">
        <f t="shared" si="135"/>
        <v/>
      </c>
      <c r="AS1023" s="7" t="str">
        <f>UPPER(IF($AI1023="","",IF(COUNTIF($AS$34:$AS1022,$AI1023)&lt;1,$AI1023,"")))</f>
        <v/>
      </c>
      <c r="AT1023" s="144" t="str">
        <f t="shared" si="136"/>
        <v/>
      </c>
      <c r="AU1023" s="142" t="str">
        <f t="shared" si="138"/>
        <v/>
      </c>
      <c r="AV1023" s="275"/>
      <c r="AW1023" s="251"/>
      <c r="AX1023" s="252" t="str">
        <f t="shared" si="130"/>
        <v/>
      </c>
      <c r="AY1023" s="253" t="str">
        <f t="shared" si="131"/>
        <v/>
      </c>
      <c r="AZ1023" s="253"/>
    </row>
    <row r="1024" spans="1:52" s="1" customFormat="1">
      <c r="A1024" s="144" t="str">
        <f t="shared" si="132"/>
        <v/>
      </c>
      <c r="B1024" s="249" t="str">
        <f t="shared" si="133"/>
        <v/>
      </c>
      <c r="C1024" s="9"/>
      <c r="D1024" s="144">
        <v>990</v>
      </c>
      <c r="E1024" s="144" t="str">
        <f t="shared" si="134"/>
        <v/>
      </c>
      <c r="F1024" s="5"/>
      <c r="G1024" s="5"/>
      <c r="H1024" s="5"/>
      <c r="I1024" s="5"/>
      <c r="J1024" s="5"/>
      <c r="K1024" s="5"/>
      <c r="L1024" s="292"/>
      <c r="M1024" s="5"/>
      <c r="N1024" s="5"/>
      <c r="O1024" s="5"/>
      <c r="P1024" s="5"/>
      <c r="Q1024" s="5"/>
      <c r="R1024" s="5"/>
      <c r="S1024" s="5"/>
      <c r="T1024" s="5"/>
      <c r="U1024" s="5"/>
      <c r="V1024" s="5"/>
      <c r="W1024" s="5"/>
      <c r="X1024" s="5"/>
      <c r="Y1024" s="5"/>
      <c r="Z1024" s="5"/>
      <c r="AA1024" s="5"/>
      <c r="AB1024" s="5"/>
      <c r="AC1024" s="5"/>
      <c r="AD1024" s="5"/>
      <c r="AE1024" s="5"/>
      <c r="AF1024" s="5"/>
      <c r="AG1024" s="5"/>
      <c r="AH1024" s="5"/>
      <c r="AI1024" s="32"/>
      <c r="AJ1024" s="17"/>
      <c r="AK1024" s="32"/>
      <c r="AL1024" s="5"/>
      <c r="AM1024" s="5"/>
      <c r="AN1024" s="5"/>
      <c r="AO1024" s="5"/>
      <c r="AP1024" s="5"/>
      <c r="AQ1024" s="296" t="str">
        <f t="shared" si="137"/>
        <v/>
      </c>
      <c r="AR1024" s="142" t="str">
        <f t="shared" si="135"/>
        <v/>
      </c>
      <c r="AS1024" s="7" t="str">
        <f>UPPER(IF($AI1024="","",IF(COUNTIF($AS$34:$AS1023,$AI1024)&lt;1,$AI1024,"")))</f>
        <v/>
      </c>
      <c r="AT1024" s="144" t="str">
        <f t="shared" si="136"/>
        <v/>
      </c>
      <c r="AU1024" s="142" t="str">
        <f t="shared" si="138"/>
        <v/>
      </c>
      <c r="AV1024" s="275"/>
      <c r="AW1024" s="251"/>
      <c r="AX1024" s="252" t="str">
        <f t="shared" si="130"/>
        <v/>
      </c>
      <c r="AY1024" s="253" t="str">
        <f t="shared" si="131"/>
        <v/>
      </c>
      <c r="AZ1024" s="253"/>
    </row>
    <row r="1025" spans="1:52" s="1" customFormat="1">
      <c r="A1025" s="144" t="str">
        <f t="shared" si="132"/>
        <v/>
      </c>
      <c r="B1025" s="249" t="str">
        <f t="shared" si="133"/>
        <v/>
      </c>
      <c r="C1025" s="9"/>
      <c r="D1025" s="144">
        <v>991</v>
      </c>
      <c r="E1025" s="144" t="str">
        <f t="shared" si="134"/>
        <v/>
      </c>
      <c r="F1025" s="5"/>
      <c r="G1025" s="5"/>
      <c r="H1025" s="5"/>
      <c r="I1025" s="5"/>
      <c r="J1025" s="5"/>
      <c r="K1025" s="5"/>
      <c r="L1025" s="292"/>
      <c r="M1025" s="5"/>
      <c r="N1025" s="5"/>
      <c r="O1025" s="5"/>
      <c r="P1025" s="5"/>
      <c r="Q1025" s="5"/>
      <c r="R1025" s="5"/>
      <c r="S1025" s="5"/>
      <c r="T1025" s="5"/>
      <c r="U1025" s="5"/>
      <c r="V1025" s="5"/>
      <c r="W1025" s="5"/>
      <c r="X1025" s="5"/>
      <c r="Y1025" s="5"/>
      <c r="Z1025" s="5"/>
      <c r="AA1025" s="5"/>
      <c r="AB1025" s="5"/>
      <c r="AC1025" s="5"/>
      <c r="AD1025" s="5"/>
      <c r="AE1025" s="5"/>
      <c r="AF1025" s="5"/>
      <c r="AG1025" s="5"/>
      <c r="AH1025" s="5"/>
      <c r="AI1025" s="32"/>
      <c r="AJ1025" s="17"/>
      <c r="AK1025" s="32"/>
      <c r="AL1025" s="5"/>
      <c r="AM1025" s="5"/>
      <c r="AN1025" s="5"/>
      <c r="AO1025" s="5"/>
      <c r="AP1025" s="5"/>
      <c r="AQ1025" s="296" t="str">
        <f t="shared" si="137"/>
        <v/>
      </c>
      <c r="AR1025" s="142" t="str">
        <f t="shared" si="135"/>
        <v/>
      </c>
      <c r="AS1025" s="7" t="str">
        <f>UPPER(IF($AI1025="","",IF(COUNTIF($AS$34:$AS1024,$AI1025)&lt;1,$AI1025,"")))</f>
        <v/>
      </c>
      <c r="AT1025" s="144" t="str">
        <f t="shared" si="136"/>
        <v/>
      </c>
      <c r="AU1025" s="142" t="str">
        <f t="shared" si="138"/>
        <v/>
      </c>
      <c r="AV1025" s="275"/>
      <c r="AW1025" s="251"/>
      <c r="AX1025" s="252" t="str">
        <f t="shared" si="130"/>
        <v/>
      </c>
      <c r="AY1025" s="253" t="str">
        <f t="shared" si="131"/>
        <v/>
      </c>
      <c r="AZ1025" s="253"/>
    </row>
    <row r="1026" spans="1:52" s="1" customFormat="1">
      <c r="A1026" s="144" t="str">
        <f t="shared" si="132"/>
        <v/>
      </c>
      <c r="B1026" s="249" t="str">
        <f t="shared" si="133"/>
        <v/>
      </c>
      <c r="C1026" s="9"/>
      <c r="D1026" s="144">
        <v>992</v>
      </c>
      <c r="E1026" s="144" t="str">
        <f t="shared" si="134"/>
        <v/>
      </c>
      <c r="F1026" s="5"/>
      <c r="G1026" s="5"/>
      <c r="H1026" s="5"/>
      <c r="I1026" s="5"/>
      <c r="J1026" s="5"/>
      <c r="K1026" s="5"/>
      <c r="L1026" s="292"/>
      <c r="M1026" s="5"/>
      <c r="N1026" s="5"/>
      <c r="O1026" s="5"/>
      <c r="P1026" s="5"/>
      <c r="Q1026" s="5"/>
      <c r="R1026" s="5"/>
      <c r="S1026" s="5"/>
      <c r="T1026" s="5"/>
      <c r="U1026" s="5"/>
      <c r="V1026" s="5"/>
      <c r="W1026" s="5"/>
      <c r="X1026" s="5"/>
      <c r="Y1026" s="5"/>
      <c r="Z1026" s="5"/>
      <c r="AA1026" s="5"/>
      <c r="AB1026" s="5"/>
      <c r="AC1026" s="5"/>
      <c r="AD1026" s="5"/>
      <c r="AE1026" s="5"/>
      <c r="AF1026" s="5"/>
      <c r="AG1026" s="5"/>
      <c r="AH1026" s="5"/>
      <c r="AI1026" s="32"/>
      <c r="AJ1026" s="17"/>
      <c r="AK1026" s="32"/>
      <c r="AL1026" s="5"/>
      <c r="AM1026" s="5"/>
      <c r="AN1026" s="5"/>
      <c r="AO1026" s="5"/>
      <c r="AP1026" s="5"/>
      <c r="AQ1026" s="296" t="str">
        <f t="shared" si="137"/>
        <v/>
      </c>
      <c r="AR1026" s="142" t="str">
        <f t="shared" si="135"/>
        <v/>
      </c>
      <c r="AS1026" s="7" t="str">
        <f>UPPER(IF($AI1026="","",IF(COUNTIF($AS$34:$AS1025,$AI1026)&lt;1,$AI1026,"")))</f>
        <v/>
      </c>
      <c r="AT1026" s="144" t="str">
        <f t="shared" si="136"/>
        <v/>
      </c>
      <c r="AU1026" s="142" t="str">
        <f t="shared" si="138"/>
        <v/>
      </c>
      <c r="AV1026" s="275"/>
      <c r="AW1026" s="251"/>
      <c r="AX1026" s="252" t="str">
        <f t="shared" si="130"/>
        <v/>
      </c>
      <c r="AY1026" s="253" t="str">
        <f t="shared" si="131"/>
        <v/>
      </c>
      <c r="AZ1026" s="253"/>
    </row>
    <row r="1027" spans="1:52" s="1" customFormat="1">
      <c r="A1027" s="144" t="str">
        <f t="shared" si="132"/>
        <v/>
      </c>
      <c r="B1027" s="249" t="str">
        <f t="shared" si="133"/>
        <v/>
      </c>
      <c r="C1027" s="9"/>
      <c r="D1027" s="144">
        <v>993</v>
      </c>
      <c r="E1027" s="144" t="str">
        <f t="shared" si="134"/>
        <v/>
      </c>
      <c r="F1027" s="5"/>
      <c r="G1027" s="5"/>
      <c r="H1027" s="5"/>
      <c r="I1027" s="5"/>
      <c r="J1027" s="5"/>
      <c r="K1027" s="5"/>
      <c r="L1027" s="292"/>
      <c r="M1027" s="5"/>
      <c r="N1027" s="5"/>
      <c r="O1027" s="5"/>
      <c r="P1027" s="5"/>
      <c r="Q1027" s="5"/>
      <c r="R1027" s="5"/>
      <c r="S1027" s="5"/>
      <c r="T1027" s="5"/>
      <c r="U1027" s="5"/>
      <c r="V1027" s="5"/>
      <c r="W1027" s="5"/>
      <c r="X1027" s="5"/>
      <c r="Y1027" s="5"/>
      <c r="Z1027" s="5"/>
      <c r="AA1027" s="5"/>
      <c r="AB1027" s="5"/>
      <c r="AC1027" s="5"/>
      <c r="AD1027" s="5"/>
      <c r="AE1027" s="5"/>
      <c r="AF1027" s="5"/>
      <c r="AG1027" s="5"/>
      <c r="AH1027" s="5"/>
      <c r="AI1027" s="32"/>
      <c r="AJ1027" s="17"/>
      <c r="AK1027" s="32"/>
      <c r="AL1027" s="5"/>
      <c r="AM1027" s="5"/>
      <c r="AN1027" s="5"/>
      <c r="AO1027" s="5"/>
      <c r="AP1027" s="5"/>
      <c r="AQ1027" s="296" t="str">
        <f t="shared" si="137"/>
        <v/>
      </c>
      <c r="AR1027" s="142" t="str">
        <f t="shared" si="135"/>
        <v/>
      </c>
      <c r="AS1027" s="7" t="str">
        <f>UPPER(IF($AI1027="","",IF(COUNTIF($AS$34:$AS1026,$AI1027)&lt;1,$AI1027,"")))</f>
        <v/>
      </c>
      <c r="AT1027" s="144" t="str">
        <f t="shared" si="136"/>
        <v/>
      </c>
      <c r="AU1027" s="142" t="str">
        <f t="shared" si="138"/>
        <v/>
      </c>
      <c r="AV1027" s="275"/>
      <c r="AW1027" s="251"/>
      <c r="AX1027" s="252" t="str">
        <f t="shared" ref="AX1027:AX1034" si="139">IF(AU1027="","",AU1027)</f>
        <v/>
      </c>
      <c r="AY1027" s="253" t="str">
        <f t="shared" si="131"/>
        <v/>
      </c>
      <c r="AZ1027" s="253"/>
    </row>
    <row r="1028" spans="1:52" s="1" customFormat="1">
      <c r="A1028" s="144" t="str">
        <f t="shared" si="132"/>
        <v/>
      </c>
      <c r="B1028" s="249" t="str">
        <f t="shared" si="133"/>
        <v/>
      </c>
      <c r="C1028" s="9"/>
      <c r="D1028" s="144">
        <v>994</v>
      </c>
      <c r="E1028" s="144" t="str">
        <f t="shared" si="134"/>
        <v/>
      </c>
      <c r="F1028" s="5"/>
      <c r="G1028" s="5"/>
      <c r="H1028" s="5"/>
      <c r="I1028" s="5"/>
      <c r="J1028" s="5"/>
      <c r="K1028" s="5"/>
      <c r="L1028" s="292"/>
      <c r="M1028" s="5"/>
      <c r="N1028" s="5"/>
      <c r="O1028" s="5"/>
      <c r="P1028" s="5"/>
      <c r="Q1028" s="5"/>
      <c r="R1028" s="5"/>
      <c r="S1028" s="5"/>
      <c r="T1028" s="5"/>
      <c r="U1028" s="5"/>
      <c r="V1028" s="5"/>
      <c r="W1028" s="5"/>
      <c r="X1028" s="5"/>
      <c r="Y1028" s="5"/>
      <c r="Z1028" s="5"/>
      <c r="AA1028" s="5"/>
      <c r="AB1028" s="5"/>
      <c r="AC1028" s="5"/>
      <c r="AD1028" s="5"/>
      <c r="AE1028" s="5"/>
      <c r="AF1028" s="5"/>
      <c r="AG1028" s="5"/>
      <c r="AH1028" s="5"/>
      <c r="AI1028" s="32"/>
      <c r="AJ1028" s="17"/>
      <c r="AK1028" s="32"/>
      <c r="AL1028" s="5"/>
      <c r="AM1028" s="5"/>
      <c r="AN1028" s="5"/>
      <c r="AO1028" s="5"/>
      <c r="AP1028" s="5"/>
      <c r="AQ1028" s="296" t="str">
        <f t="shared" si="137"/>
        <v/>
      </c>
      <c r="AR1028" s="142" t="str">
        <f t="shared" si="135"/>
        <v/>
      </c>
      <c r="AS1028" s="7" t="str">
        <f>UPPER(IF($AI1028="","",IF(COUNTIF($AS$34:$AS1027,$AI1028)&lt;1,$AI1028,"")))</f>
        <v/>
      </c>
      <c r="AT1028" s="144" t="str">
        <f t="shared" si="136"/>
        <v/>
      </c>
      <c r="AU1028" s="142" t="str">
        <f t="shared" si="138"/>
        <v/>
      </c>
      <c r="AV1028" s="275"/>
      <c r="AW1028" s="251"/>
      <c r="AX1028" s="252" t="str">
        <f t="shared" si="139"/>
        <v/>
      </c>
      <c r="AY1028" s="253" t="str">
        <f t="shared" si="131"/>
        <v/>
      </c>
      <c r="AZ1028" s="253"/>
    </row>
    <row r="1029" spans="1:52" s="1" customFormat="1">
      <c r="A1029" s="144" t="str">
        <f t="shared" si="132"/>
        <v/>
      </c>
      <c r="B1029" s="249" t="str">
        <f t="shared" si="133"/>
        <v/>
      </c>
      <c r="C1029" s="9"/>
      <c r="D1029" s="144">
        <v>995</v>
      </c>
      <c r="E1029" s="144" t="str">
        <f t="shared" si="134"/>
        <v/>
      </c>
      <c r="F1029" s="5"/>
      <c r="G1029" s="5"/>
      <c r="H1029" s="5"/>
      <c r="I1029" s="5"/>
      <c r="J1029" s="5"/>
      <c r="K1029" s="5"/>
      <c r="L1029" s="292"/>
      <c r="M1029" s="5"/>
      <c r="N1029" s="5"/>
      <c r="O1029" s="5"/>
      <c r="P1029" s="5"/>
      <c r="Q1029" s="5"/>
      <c r="R1029" s="5"/>
      <c r="S1029" s="5"/>
      <c r="T1029" s="5"/>
      <c r="U1029" s="5"/>
      <c r="V1029" s="5"/>
      <c r="W1029" s="5"/>
      <c r="X1029" s="5"/>
      <c r="Y1029" s="5"/>
      <c r="Z1029" s="5"/>
      <c r="AA1029" s="5"/>
      <c r="AB1029" s="5"/>
      <c r="AC1029" s="5"/>
      <c r="AD1029" s="5"/>
      <c r="AE1029" s="5"/>
      <c r="AF1029" s="5"/>
      <c r="AG1029" s="5"/>
      <c r="AH1029" s="5"/>
      <c r="AI1029" s="32"/>
      <c r="AJ1029" s="17"/>
      <c r="AK1029" s="32"/>
      <c r="AL1029" s="5"/>
      <c r="AM1029" s="5"/>
      <c r="AN1029" s="5"/>
      <c r="AO1029" s="5"/>
      <c r="AP1029" s="5"/>
      <c r="AQ1029" s="296" t="str">
        <f t="shared" si="137"/>
        <v/>
      </c>
      <c r="AR1029" s="142" t="str">
        <f t="shared" si="135"/>
        <v/>
      </c>
      <c r="AS1029" s="7" t="str">
        <f>UPPER(IF($AI1029="","",IF(COUNTIF($AS$34:$AS1028,$AI1029)&lt;1,$AI1029,"")))</f>
        <v/>
      </c>
      <c r="AT1029" s="144" t="str">
        <f t="shared" si="136"/>
        <v/>
      </c>
      <c r="AU1029" s="142" t="str">
        <f t="shared" si="138"/>
        <v/>
      </c>
      <c r="AV1029" s="275"/>
      <c r="AW1029" s="251"/>
      <c r="AX1029" s="252" t="str">
        <f t="shared" si="139"/>
        <v/>
      </c>
      <c r="AY1029" s="253" t="str">
        <f t="shared" si="131"/>
        <v/>
      </c>
      <c r="AZ1029" s="253"/>
    </row>
    <row r="1030" spans="1:52" s="1" customFormat="1">
      <c r="A1030" s="144" t="str">
        <f t="shared" si="132"/>
        <v/>
      </c>
      <c r="B1030" s="249" t="str">
        <f t="shared" si="133"/>
        <v/>
      </c>
      <c r="C1030" s="9"/>
      <c r="D1030" s="144">
        <v>996</v>
      </c>
      <c r="E1030" s="144" t="str">
        <f t="shared" si="134"/>
        <v/>
      </c>
      <c r="F1030" s="5"/>
      <c r="G1030" s="5"/>
      <c r="H1030" s="5"/>
      <c r="I1030" s="5"/>
      <c r="J1030" s="5"/>
      <c r="K1030" s="5"/>
      <c r="L1030" s="292"/>
      <c r="M1030" s="5"/>
      <c r="N1030" s="5"/>
      <c r="O1030" s="5"/>
      <c r="P1030" s="5"/>
      <c r="Q1030" s="5"/>
      <c r="R1030" s="5"/>
      <c r="S1030" s="5"/>
      <c r="T1030" s="5"/>
      <c r="U1030" s="5"/>
      <c r="V1030" s="5"/>
      <c r="W1030" s="5"/>
      <c r="X1030" s="5"/>
      <c r="Y1030" s="5"/>
      <c r="Z1030" s="5"/>
      <c r="AA1030" s="5"/>
      <c r="AB1030" s="5"/>
      <c r="AC1030" s="5"/>
      <c r="AD1030" s="5"/>
      <c r="AE1030" s="5"/>
      <c r="AF1030" s="5"/>
      <c r="AG1030" s="5"/>
      <c r="AH1030" s="5"/>
      <c r="AI1030" s="32"/>
      <c r="AJ1030" s="17"/>
      <c r="AK1030" s="32"/>
      <c r="AL1030" s="5"/>
      <c r="AM1030" s="5"/>
      <c r="AN1030" s="5"/>
      <c r="AO1030" s="5"/>
      <c r="AP1030" s="5"/>
      <c r="AQ1030" s="296" t="str">
        <f t="shared" si="137"/>
        <v/>
      </c>
      <c r="AR1030" s="142" t="str">
        <f t="shared" si="135"/>
        <v/>
      </c>
      <c r="AS1030" s="7" t="str">
        <f>UPPER(IF($AI1030="","",IF(COUNTIF($AS$34:$AS1029,$AI1030)&lt;1,$AI1030,"")))</f>
        <v/>
      </c>
      <c r="AT1030" s="144" t="str">
        <f t="shared" si="136"/>
        <v/>
      </c>
      <c r="AU1030" s="142" t="str">
        <f t="shared" si="138"/>
        <v/>
      </c>
      <c r="AV1030" s="275"/>
      <c r="AW1030" s="251"/>
      <c r="AX1030" s="252" t="str">
        <f t="shared" si="139"/>
        <v/>
      </c>
      <c r="AY1030" s="253" t="str">
        <f t="shared" si="131"/>
        <v/>
      </c>
      <c r="AZ1030" s="253"/>
    </row>
    <row r="1031" spans="1:52" s="1" customFormat="1">
      <c r="A1031" s="144" t="str">
        <f t="shared" si="132"/>
        <v/>
      </c>
      <c r="B1031" s="249" t="str">
        <f t="shared" si="133"/>
        <v/>
      </c>
      <c r="C1031" s="9"/>
      <c r="D1031" s="144">
        <v>997</v>
      </c>
      <c r="E1031" s="144" t="str">
        <f t="shared" si="134"/>
        <v/>
      </c>
      <c r="F1031" s="5"/>
      <c r="G1031" s="5"/>
      <c r="H1031" s="5"/>
      <c r="I1031" s="5"/>
      <c r="J1031" s="5"/>
      <c r="K1031" s="5"/>
      <c r="L1031" s="292"/>
      <c r="M1031" s="5"/>
      <c r="N1031" s="5"/>
      <c r="O1031" s="5"/>
      <c r="P1031" s="5"/>
      <c r="Q1031" s="5"/>
      <c r="R1031" s="5"/>
      <c r="S1031" s="5"/>
      <c r="T1031" s="5"/>
      <c r="U1031" s="5"/>
      <c r="V1031" s="5"/>
      <c r="W1031" s="5"/>
      <c r="X1031" s="5"/>
      <c r="Y1031" s="5"/>
      <c r="Z1031" s="5"/>
      <c r="AA1031" s="5"/>
      <c r="AB1031" s="5"/>
      <c r="AC1031" s="5"/>
      <c r="AD1031" s="5"/>
      <c r="AE1031" s="5"/>
      <c r="AF1031" s="5"/>
      <c r="AG1031" s="5"/>
      <c r="AH1031" s="5"/>
      <c r="AI1031" s="32"/>
      <c r="AJ1031" s="17"/>
      <c r="AK1031" s="32"/>
      <c r="AL1031" s="5"/>
      <c r="AM1031" s="5"/>
      <c r="AN1031" s="5"/>
      <c r="AO1031" s="5"/>
      <c r="AP1031" s="5"/>
      <c r="AQ1031" s="296" t="str">
        <f t="shared" si="137"/>
        <v/>
      </c>
      <c r="AR1031" s="142" t="str">
        <f t="shared" si="135"/>
        <v/>
      </c>
      <c r="AS1031" s="7" t="str">
        <f>UPPER(IF($AI1031="","",IF(COUNTIF($AS$34:$AS1030,$AI1031)&lt;1,$AI1031,"")))</f>
        <v/>
      </c>
      <c r="AT1031" s="144" t="str">
        <f t="shared" si="136"/>
        <v/>
      </c>
      <c r="AU1031" s="142" t="str">
        <f t="shared" si="138"/>
        <v/>
      </c>
      <c r="AV1031" s="275"/>
      <c r="AW1031" s="251"/>
      <c r="AX1031" s="252" t="str">
        <f t="shared" si="139"/>
        <v/>
      </c>
      <c r="AY1031" s="253" t="str">
        <f t="shared" si="131"/>
        <v/>
      </c>
      <c r="AZ1031" s="253"/>
    </row>
    <row r="1032" spans="1:52" s="1" customFormat="1">
      <c r="A1032" s="144" t="str">
        <f t="shared" si="132"/>
        <v/>
      </c>
      <c r="B1032" s="249" t="str">
        <f t="shared" si="133"/>
        <v/>
      </c>
      <c r="C1032" s="9"/>
      <c r="D1032" s="144">
        <v>998</v>
      </c>
      <c r="E1032" s="144" t="str">
        <f t="shared" si="134"/>
        <v/>
      </c>
      <c r="F1032" s="5"/>
      <c r="G1032" s="5"/>
      <c r="H1032" s="5"/>
      <c r="I1032" s="5"/>
      <c r="J1032" s="5"/>
      <c r="K1032" s="5"/>
      <c r="L1032" s="292"/>
      <c r="M1032" s="5"/>
      <c r="N1032" s="5"/>
      <c r="O1032" s="5"/>
      <c r="P1032" s="5"/>
      <c r="Q1032" s="5"/>
      <c r="R1032" s="5"/>
      <c r="S1032" s="5"/>
      <c r="T1032" s="5"/>
      <c r="U1032" s="5"/>
      <c r="V1032" s="5"/>
      <c r="W1032" s="5"/>
      <c r="X1032" s="5"/>
      <c r="Y1032" s="5"/>
      <c r="Z1032" s="5"/>
      <c r="AA1032" s="5"/>
      <c r="AB1032" s="5"/>
      <c r="AC1032" s="5"/>
      <c r="AD1032" s="5"/>
      <c r="AE1032" s="5"/>
      <c r="AF1032" s="5"/>
      <c r="AG1032" s="5"/>
      <c r="AH1032" s="5"/>
      <c r="AI1032" s="32"/>
      <c r="AJ1032" s="17"/>
      <c r="AK1032" s="32"/>
      <c r="AL1032" s="5"/>
      <c r="AM1032" s="5"/>
      <c r="AN1032" s="5"/>
      <c r="AO1032" s="5"/>
      <c r="AP1032" s="5"/>
      <c r="AQ1032" s="296" t="str">
        <f t="shared" si="137"/>
        <v/>
      </c>
      <c r="AR1032" s="142" t="str">
        <f t="shared" si="135"/>
        <v/>
      </c>
      <c r="AS1032" s="7" t="str">
        <f>UPPER(IF($AI1032="","",IF(COUNTIF($AS$34:$AS1031,$AI1032)&lt;1,$AI1032,"")))</f>
        <v/>
      </c>
      <c r="AT1032" s="144" t="str">
        <f t="shared" si="136"/>
        <v/>
      </c>
      <c r="AU1032" s="142" t="str">
        <f t="shared" si="138"/>
        <v/>
      </c>
      <c r="AV1032" s="275"/>
      <c r="AW1032" s="251"/>
      <c r="AX1032" s="252" t="str">
        <f t="shared" si="139"/>
        <v/>
      </c>
      <c r="AY1032" s="253" t="str">
        <f t="shared" si="131"/>
        <v/>
      </c>
      <c r="AZ1032" s="253"/>
    </row>
    <row r="1033" spans="1:52" s="1" customFormat="1">
      <c r="A1033" s="144" t="str">
        <f t="shared" si="132"/>
        <v/>
      </c>
      <c r="B1033" s="249" t="str">
        <f t="shared" si="133"/>
        <v/>
      </c>
      <c r="C1033" s="9"/>
      <c r="D1033" s="144">
        <v>999</v>
      </c>
      <c r="E1033" s="144" t="str">
        <f t="shared" si="134"/>
        <v/>
      </c>
      <c r="F1033" s="5"/>
      <c r="G1033" s="5"/>
      <c r="H1033" s="5"/>
      <c r="I1033" s="5"/>
      <c r="J1033" s="5"/>
      <c r="K1033" s="5"/>
      <c r="L1033" s="292"/>
      <c r="M1033" s="5"/>
      <c r="N1033" s="5"/>
      <c r="O1033" s="5"/>
      <c r="P1033" s="5"/>
      <c r="Q1033" s="5"/>
      <c r="R1033" s="5"/>
      <c r="S1033" s="5"/>
      <c r="T1033" s="5"/>
      <c r="U1033" s="5"/>
      <c r="V1033" s="5"/>
      <c r="W1033" s="5"/>
      <c r="X1033" s="5"/>
      <c r="Y1033" s="5"/>
      <c r="Z1033" s="5"/>
      <c r="AA1033" s="5"/>
      <c r="AB1033" s="5"/>
      <c r="AC1033" s="5"/>
      <c r="AD1033" s="5"/>
      <c r="AE1033" s="5"/>
      <c r="AF1033" s="5"/>
      <c r="AG1033" s="5"/>
      <c r="AH1033" s="5"/>
      <c r="AI1033" s="32"/>
      <c r="AJ1033" s="17"/>
      <c r="AK1033" s="32"/>
      <c r="AL1033" s="5"/>
      <c r="AM1033" s="5"/>
      <c r="AN1033" s="5"/>
      <c r="AO1033" s="5"/>
      <c r="AP1033" s="5"/>
      <c r="AQ1033" s="296" t="str">
        <f t="shared" si="137"/>
        <v/>
      </c>
      <c r="AR1033" s="142" t="str">
        <f t="shared" si="135"/>
        <v/>
      </c>
      <c r="AS1033" s="7" t="str">
        <f>UPPER(IF($AI1033="","",IF(COUNTIF($AS$34:$AS1032,$AI1033)&lt;1,$AI1033,"")))</f>
        <v/>
      </c>
      <c r="AT1033" s="144" t="str">
        <f t="shared" si="136"/>
        <v/>
      </c>
      <c r="AU1033" s="142" t="str">
        <f t="shared" si="138"/>
        <v/>
      </c>
      <c r="AV1033" s="275"/>
      <c r="AW1033" s="251"/>
      <c r="AX1033" s="252" t="str">
        <f t="shared" si="139"/>
        <v/>
      </c>
      <c r="AY1033" s="253" t="str">
        <f t="shared" si="131"/>
        <v/>
      </c>
      <c r="AZ1033" s="253"/>
    </row>
    <row r="1034" spans="1:52" s="1" customFormat="1">
      <c r="A1034" s="144" t="str">
        <f t="shared" si="132"/>
        <v/>
      </c>
      <c r="B1034" s="249" t="str">
        <f t="shared" si="133"/>
        <v/>
      </c>
      <c r="C1034" s="9"/>
      <c r="D1034" s="144">
        <v>1000</v>
      </c>
      <c r="E1034" s="144" t="str">
        <f t="shared" si="134"/>
        <v/>
      </c>
      <c r="F1034" s="5"/>
      <c r="G1034" s="5"/>
      <c r="H1034" s="5"/>
      <c r="I1034" s="5"/>
      <c r="J1034" s="5"/>
      <c r="K1034" s="5"/>
      <c r="L1034" s="292"/>
      <c r="M1034" s="5"/>
      <c r="N1034" s="5"/>
      <c r="O1034" s="5"/>
      <c r="P1034" s="5"/>
      <c r="Q1034" s="5"/>
      <c r="R1034" s="5"/>
      <c r="S1034" s="5"/>
      <c r="T1034" s="5"/>
      <c r="U1034" s="5"/>
      <c r="V1034" s="5"/>
      <c r="W1034" s="5"/>
      <c r="X1034" s="5"/>
      <c r="Y1034" s="5"/>
      <c r="Z1034" s="5"/>
      <c r="AA1034" s="5"/>
      <c r="AB1034" s="5"/>
      <c r="AC1034" s="5"/>
      <c r="AD1034" s="5"/>
      <c r="AE1034" s="5"/>
      <c r="AF1034" s="5"/>
      <c r="AG1034" s="5"/>
      <c r="AH1034" s="5"/>
      <c r="AI1034" s="32"/>
      <c r="AJ1034" s="17"/>
      <c r="AK1034" s="32"/>
      <c r="AL1034" s="5"/>
      <c r="AM1034" s="5"/>
      <c r="AN1034" s="5"/>
      <c r="AO1034" s="5"/>
      <c r="AP1034" s="5"/>
      <c r="AQ1034" s="296" t="str">
        <f t="shared" si="137"/>
        <v/>
      </c>
      <c r="AR1034" s="142" t="str">
        <f t="shared" si="135"/>
        <v/>
      </c>
      <c r="AS1034" s="7" t="str">
        <f>UPPER(IF($AI1034="","",IF(COUNTIF($AS$34:$AS1033,$AI1034)&lt;1,$AI1034,"")))</f>
        <v/>
      </c>
      <c r="AT1034" s="144" t="str">
        <f t="shared" si="136"/>
        <v/>
      </c>
      <c r="AU1034" s="142" t="str">
        <f t="shared" si="138"/>
        <v/>
      </c>
      <c r="AV1034" s="275"/>
      <c r="AW1034" s="251"/>
      <c r="AX1034" s="252" t="str">
        <f t="shared" si="139"/>
        <v/>
      </c>
      <c r="AY1034" s="253" t="str">
        <f t="shared" si="131"/>
        <v/>
      </c>
      <c r="AZ1034" s="253"/>
    </row>
    <row r="1035" spans="1:52" s="1" customFormat="1">
      <c r="A1035" s="144"/>
      <c r="B1035" s="249"/>
      <c r="C1035" s="40"/>
      <c r="D1035" s="144"/>
      <c r="E1035" s="144"/>
      <c r="F1035" s="144"/>
      <c r="G1035" s="144"/>
      <c r="H1035" s="144"/>
      <c r="I1035" s="144"/>
      <c r="J1035" s="144"/>
      <c r="K1035" s="144"/>
      <c r="L1035" s="160"/>
      <c r="M1035" s="144"/>
      <c r="N1035" s="144"/>
      <c r="O1035" s="144"/>
      <c r="P1035" s="144"/>
      <c r="Q1035" s="144"/>
      <c r="R1035" s="144"/>
      <c r="S1035" s="144"/>
      <c r="T1035" s="144"/>
      <c r="U1035" s="144"/>
      <c r="V1035" s="144"/>
      <c r="W1035" s="144"/>
      <c r="X1035" s="144"/>
      <c r="Y1035" s="144"/>
      <c r="Z1035" s="144"/>
      <c r="AA1035" s="144"/>
      <c r="AB1035" s="144"/>
      <c r="AC1035" s="144"/>
      <c r="AD1035" s="144"/>
      <c r="AE1035" s="144"/>
      <c r="AF1035" s="144"/>
      <c r="AG1035" s="144"/>
      <c r="AH1035" s="144"/>
      <c r="AI1035" s="256"/>
      <c r="AJ1035" s="255"/>
      <c r="AK1035" s="256"/>
      <c r="AL1035" s="144"/>
      <c r="AM1035" s="144"/>
      <c r="AN1035" s="144"/>
      <c r="AO1035" s="144"/>
      <c r="AP1035" s="144"/>
      <c r="AQ1035" s="142"/>
      <c r="AR1035" s="142"/>
      <c r="AS1035" s="7"/>
      <c r="AT1035" s="144"/>
      <c r="AU1035" s="142"/>
      <c r="AV1035" s="268"/>
      <c r="AW1035" s="257"/>
      <c r="AX1035" s="258"/>
      <c r="AY1035" s="253"/>
      <c r="AZ1035" s="253"/>
    </row>
    <row r="1036" spans="1:52" s="1" customFormat="1">
      <c r="A1036" s="60"/>
      <c r="B1036" s="60"/>
      <c r="C1036" s="16"/>
      <c r="D1036" s="60"/>
      <c r="E1036" s="60"/>
      <c r="F1036" s="60"/>
      <c r="G1036" s="60"/>
      <c r="H1036" s="60"/>
      <c r="I1036" s="60"/>
      <c r="J1036" s="60"/>
      <c r="K1036" s="60"/>
      <c r="L1036" s="160"/>
      <c r="M1036" s="60"/>
      <c r="N1036" s="60"/>
      <c r="O1036" s="60"/>
      <c r="P1036" s="60"/>
      <c r="Q1036" s="60"/>
      <c r="R1036" s="60"/>
      <c r="S1036" s="60"/>
      <c r="T1036" s="60"/>
      <c r="U1036" s="60"/>
      <c r="V1036" s="60"/>
      <c r="W1036" s="60"/>
      <c r="X1036" s="60"/>
      <c r="Y1036" s="60"/>
      <c r="Z1036" s="60"/>
      <c r="AA1036" s="60"/>
      <c r="AB1036" s="60"/>
      <c r="AC1036" s="60"/>
      <c r="AD1036" s="60"/>
      <c r="AE1036" s="60"/>
      <c r="AF1036" s="60"/>
      <c r="AG1036" s="60"/>
      <c r="AH1036" s="60"/>
      <c r="AI1036" s="60"/>
      <c r="AJ1036" s="150"/>
      <c r="AK1036" s="60"/>
      <c r="AL1036" s="60"/>
      <c r="AM1036" s="60"/>
      <c r="AN1036" s="60"/>
      <c r="AO1036" s="60"/>
      <c r="AP1036" s="60"/>
      <c r="AQ1036" s="142"/>
      <c r="AR1036" s="7"/>
      <c r="AS1036" s="7"/>
      <c r="AT1036" s="60"/>
      <c r="AU1036" s="142"/>
      <c r="AV1036" s="268"/>
      <c r="AW1036" s="257"/>
      <c r="AX1036" s="258"/>
      <c r="AY1036" s="60"/>
      <c r="AZ1036" s="60"/>
    </row>
    <row r="1037" spans="1:52" s="1" customFormat="1">
      <c r="A1037" s="60"/>
      <c r="B1037" s="60"/>
      <c r="C1037" s="16"/>
      <c r="D1037" s="60"/>
      <c r="E1037" s="60"/>
      <c r="F1037" s="60"/>
      <c r="G1037" s="60"/>
      <c r="H1037" s="60"/>
      <c r="I1037" s="60"/>
      <c r="J1037" s="60"/>
      <c r="K1037" s="60"/>
      <c r="L1037" s="160"/>
      <c r="M1037" s="60"/>
      <c r="N1037" s="60"/>
      <c r="O1037" s="60"/>
      <c r="P1037" s="60"/>
      <c r="Q1037" s="60"/>
      <c r="R1037" s="60"/>
      <c r="S1037" s="60"/>
      <c r="T1037" s="60"/>
      <c r="U1037" s="60"/>
      <c r="V1037" s="60"/>
      <c r="W1037" s="60"/>
      <c r="X1037" s="60"/>
      <c r="Y1037" s="60"/>
      <c r="Z1037" s="60"/>
      <c r="AA1037" s="60"/>
      <c r="AB1037" s="60"/>
      <c r="AC1037" s="60"/>
      <c r="AD1037" s="60"/>
      <c r="AE1037" s="60"/>
      <c r="AF1037" s="60"/>
      <c r="AG1037" s="60"/>
      <c r="AH1037" s="60"/>
      <c r="AI1037" s="60"/>
      <c r="AJ1037" s="150"/>
      <c r="AK1037" s="60"/>
      <c r="AL1037" s="60"/>
      <c r="AM1037" s="60"/>
      <c r="AN1037" s="60"/>
      <c r="AO1037" s="60"/>
      <c r="AP1037" s="60"/>
      <c r="AQ1037" s="151"/>
      <c r="AR1037" s="60"/>
      <c r="AS1037" s="60"/>
      <c r="AT1037" s="60"/>
      <c r="AU1037" s="60"/>
      <c r="AV1037" s="268"/>
      <c r="AW1037" s="178"/>
      <c r="AX1037" s="179"/>
      <c r="AY1037" s="60"/>
      <c r="AZ1037" s="60"/>
    </row>
    <row r="1038" spans="1:52" s="1" customFormat="1">
      <c r="A1038" s="60"/>
      <c r="B1038" s="60"/>
      <c r="C1038" s="16"/>
      <c r="D1038" s="60"/>
      <c r="E1038" s="60"/>
      <c r="F1038" s="60"/>
      <c r="G1038" s="60"/>
      <c r="H1038" s="60"/>
      <c r="I1038" s="60"/>
      <c r="J1038" s="60"/>
      <c r="K1038" s="60"/>
      <c r="L1038" s="160"/>
      <c r="M1038" s="60"/>
      <c r="N1038" s="60"/>
      <c r="O1038" s="60"/>
      <c r="P1038" s="60"/>
      <c r="Q1038" s="60"/>
      <c r="R1038" s="60"/>
      <c r="S1038" s="60"/>
      <c r="T1038" s="60"/>
      <c r="U1038" s="60"/>
      <c r="V1038" s="60"/>
      <c r="W1038" s="60"/>
      <c r="X1038" s="60"/>
      <c r="Y1038" s="60"/>
      <c r="Z1038" s="60"/>
      <c r="AA1038" s="60"/>
      <c r="AB1038" s="60"/>
      <c r="AC1038" s="60"/>
      <c r="AD1038" s="60"/>
      <c r="AE1038" s="60"/>
      <c r="AF1038" s="60"/>
      <c r="AG1038" s="60"/>
      <c r="AH1038" s="60"/>
      <c r="AI1038" s="60"/>
      <c r="AJ1038" s="150"/>
      <c r="AK1038" s="60"/>
      <c r="AL1038" s="60"/>
      <c r="AM1038" s="60"/>
      <c r="AN1038" s="60"/>
      <c r="AO1038" s="60"/>
      <c r="AP1038" s="60"/>
      <c r="AQ1038" s="151"/>
      <c r="AR1038" s="60"/>
      <c r="AS1038" s="60"/>
      <c r="AT1038" s="60"/>
      <c r="AU1038" s="60"/>
      <c r="AV1038" s="268"/>
      <c r="AW1038" s="178"/>
      <c r="AX1038" s="179"/>
      <c r="AY1038" s="60"/>
      <c r="AZ1038" s="60"/>
    </row>
    <row r="1039" spans="1:52" s="1" customFormat="1">
      <c r="A1039" s="60"/>
      <c r="B1039" s="60"/>
      <c r="C1039" s="16"/>
      <c r="D1039" s="60"/>
      <c r="E1039" s="60"/>
      <c r="F1039" s="60"/>
      <c r="G1039" s="60"/>
      <c r="H1039" s="60"/>
      <c r="I1039" s="60"/>
      <c r="J1039" s="60"/>
      <c r="K1039" s="60"/>
      <c r="L1039" s="160"/>
      <c r="M1039" s="60"/>
      <c r="N1039" s="60"/>
      <c r="O1039" s="60"/>
      <c r="P1039" s="60"/>
      <c r="Q1039" s="60"/>
      <c r="R1039" s="60"/>
      <c r="S1039" s="60"/>
      <c r="T1039" s="60"/>
      <c r="U1039" s="60"/>
      <c r="V1039" s="60"/>
      <c r="W1039" s="60"/>
      <c r="X1039" s="60"/>
      <c r="Y1039" s="60"/>
      <c r="Z1039" s="60"/>
      <c r="AA1039" s="60"/>
      <c r="AB1039" s="60"/>
      <c r="AC1039" s="60"/>
      <c r="AD1039" s="60"/>
      <c r="AE1039" s="60"/>
      <c r="AF1039" s="60"/>
      <c r="AG1039" s="60"/>
      <c r="AH1039" s="60"/>
      <c r="AI1039" s="60"/>
      <c r="AJ1039" s="150"/>
      <c r="AK1039" s="60"/>
      <c r="AL1039" s="60"/>
      <c r="AM1039" s="60"/>
      <c r="AN1039" s="60"/>
      <c r="AO1039" s="60"/>
      <c r="AP1039" s="60"/>
      <c r="AQ1039" s="151"/>
      <c r="AR1039" s="60"/>
      <c r="AS1039" s="60"/>
      <c r="AT1039" s="60"/>
      <c r="AU1039" s="60"/>
      <c r="AV1039" s="268"/>
      <c r="AW1039" s="178"/>
      <c r="AX1039" s="179"/>
      <c r="AY1039" s="60"/>
      <c r="AZ1039" s="60"/>
    </row>
    <row r="1040" spans="1:52" s="1" customFormat="1">
      <c r="A1040" s="60"/>
      <c r="B1040" s="60"/>
      <c r="C1040" s="16"/>
      <c r="D1040" s="60"/>
      <c r="E1040" s="60"/>
      <c r="F1040" s="60"/>
      <c r="G1040" s="60"/>
      <c r="H1040" s="60"/>
      <c r="I1040" s="60"/>
      <c r="J1040" s="60"/>
      <c r="K1040" s="60"/>
      <c r="L1040" s="160"/>
      <c r="M1040" s="60"/>
      <c r="N1040" s="60"/>
      <c r="O1040" s="60"/>
      <c r="P1040" s="60"/>
      <c r="Q1040" s="60"/>
      <c r="R1040" s="60"/>
      <c r="S1040" s="60"/>
      <c r="T1040" s="60"/>
      <c r="U1040" s="60"/>
      <c r="V1040" s="60"/>
      <c r="W1040" s="60"/>
      <c r="X1040" s="60"/>
      <c r="Y1040" s="60"/>
      <c r="Z1040" s="60"/>
      <c r="AA1040" s="60"/>
      <c r="AB1040" s="60"/>
      <c r="AC1040" s="60"/>
      <c r="AD1040" s="60"/>
      <c r="AE1040" s="60"/>
      <c r="AF1040" s="60"/>
      <c r="AG1040" s="60"/>
      <c r="AH1040" s="60"/>
      <c r="AI1040" s="60"/>
      <c r="AJ1040" s="150"/>
      <c r="AK1040" s="60"/>
      <c r="AL1040" s="60"/>
      <c r="AM1040" s="60"/>
      <c r="AN1040" s="60"/>
      <c r="AO1040" s="60"/>
      <c r="AP1040" s="60"/>
      <c r="AQ1040" s="151"/>
      <c r="AR1040" s="60"/>
      <c r="AS1040" s="60"/>
      <c r="AT1040" s="60"/>
      <c r="AU1040" s="60"/>
      <c r="AV1040" s="268"/>
      <c r="AW1040" s="178"/>
      <c r="AX1040" s="179"/>
      <c r="AY1040" s="60"/>
      <c r="AZ1040" s="60"/>
    </row>
    <row r="1041" spans="1:52" s="1" customFormat="1">
      <c r="A1041" s="60"/>
      <c r="B1041" s="60"/>
      <c r="C1041" s="16"/>
      <c r="D1041" s="60"/>
      <c r="E1041" s="60"/>
      <c r="F1041" s="60"/>
      <c r="G1041" s="60"/>
      <c r="H1041" s="60"/>
      <c r="I1041" s="60"/>
      <c r="J1041" s="60"/>
      <c r="K1041" s="60"/>
      <c r="L1041" s="160"/>
      <c r="M1041" s="60"/>
      <c r="N1041" s="60"/>
      <c r="O1041" s="60"/>
      <c r="P1041" s="60"/>
      <c r="Q1041" s="60"/>
      <c r="R1041" s="60"/>
      <c r="S1041" s="60"/>
      <c r="T1041" s="60"/>
      <c r="U1041" s="60"/>
      <c r="V1041" s="60"/>
      <c r="W1041" s="60"/>
      <c r="X1041" s="60"/>
      <c r="Y1041" s="60"/>
      <c r="Z1041" s="60"/>
      <c r="AA1041" s="60"/>
      <c r="AB1041" s="60"/>
      <c r="AC1041" s="60"/>
      <c r="AD1041" s="60"/>
      <c r="AE1041" s="60"/>
      <c r="AF1041" s="60"/>
      <c r="AG1041" s="60"/>
      <c r="AH1041" s="60"/>
      <c r="AI1041" s="60"/>
      <c r="AJ1041" s="150"/>
      <c r="AK1041" s="60"/>
      <c r="AL1041" s="60"/>
      <c r="AM1041" s="60"/>
      <c r="AN1041" s="60"/>
      <c r="AO1041" s="60"/>
      <c r="AP1041" s="60"/>
      <c r="AQ1041" s="151"/>
      <c r="AR1041" s="60"/>
      <c r="AS1041" s="60"/>
      <c r="AT1041" s="60"/>
      <c r="AU1041" s="60"/>
      <c r="AV1041" s="268"/>
      <c r="AW1041" s="178"/>
      <c r="AX1041" s="179"/>
      <c r="AY1041" s="60"/>
      <c r="AZ1041" s="60"/>
    </row>
    <row r="1042" spans="1:52" s="1" customFormat="1">
      <c r="A1042" s="60"/>
      <c r="B1042" s="60"/>
      <c r="C1042" s="16"/>
      <c r="D1042" s="60"/>
      <c r="E1042" s="60"/>
      <c r="F1042" s="60"/>
      <c r="G1042" s="60"/>
      <c r="H1042" s="60"/>
      <c r="I1042" s="60"/>
      <c r="J1042" s="60"/>
      <c r="K1042" s="60"/>
      <c r="L1042" s="160"/>
      <c r="M1042" s="60"/>
      <c r="N1042" s="60"/>
      <c r="O1042" s="60"/>
      <c r="P1042" s="60"/>
      <c r="Q1042" s="60"/>
      <c r="R1042" s="60"/>
      <c r="S1042" s="60"/>
      <c r="T1042" s="60"/>
      <c r="U1042" s="60"/>
      <c r="V1042" s="60"/>
      <c r="W1042" s="60"/>
      <c r="X1042" s="60"/>
      <c r="Y1042" s="60"/>
      <c r="Z1042" s="60"/>
      <c r="AA1042" s="60"/>
      <c r="AB1042" s="60"/>
      <c r="AC1042" s="60"/>
      <c r="AD1042" s="60"/>
      <c r="AE1042" s="60"/>
      <c r="AF1042" s="60"/>
      <c r="AG1042" s="60"/>
      <c r="AH1042" s="60"/>
      <c r="AI1042" s="60"/>
      <c r="AJ1042" s="150"/>
      <c r="AK1042" s="60"/>
      <c r="AL1042" s="60"/>
      <c r="AM1042" s="60"/>
      <c r="AN1042" s="60"/>
      <c r="AO1042" s="60"/>
      <c r="AP1042" s="60"/>
      <c r="AQ1042" s="151"/>
      <c r="AR1042" s="60"/>
      <c r="AS1042" s="60"/>
      <c r="AT1042" s="60"/>
      <c r="AU1042" s="60"/>
      <c r="AV1042" s="268"/>
      <c r="AW1042" s="178"/>
      <c r="AX1042" s="179"/>
      <c r="AY1042" s="60"/>
      <c r="AZ1042" s="60"/>
    </row>
    <row r="1043" spans="1:52" s="1" customFormat="1">
      <c r="A1043" s="60"/>
      <c r="B1043" s="60"/>
      <c r="C1043" s="16"/>
      <c r="D1043" s="60"/>
      <c r="E1043" s="60"/>
      <c r="F1043" s="60"/>
      <c r="G1043" s="60"/>
      <c r="H1043" s="60"/>
      <c r="I1043" s="60"/>
      <c r="J1043" s="60"/>
      <c r="K1043" s="60"/>
      <c r="L1043" s="160"/>
      <c r="M1043" s="60"/>
      <c r="N1043" s="60"/>
      <c r="O1043" s="60"/>
      <c r="P1043" s="60"/>
      <c r="Q1043" s="60"/>
      <c r="R1043" s="60"/>
      <c r="S1043" s="60"/>
      <c r="T1043" s="60"/>
      <c r="U1043" s="60"/>
      <c r="V1043" s="60"/>
      <c r="W1043" s="60"/>
      <c r="X1043" s="60"/>
      <c r="Y1043" s="60"/>
      <c r="Z1043" s="60"/>
      <c r="AA1043" s="60"/>
      <c r="AB1043" s="60"/>
      <c r="AC1043" s="60"/>
      <c r="AD1043" s="60"/>
      <c r="AE1043" s="60"/>
      <c r="AF1043" s="60"/>
      <c r="AG1043" s="60"/>
      <c r="AH1043" s="60"/>
      <c r="AI1043" s="60"/>
      <c r="AJ1043" s="150"/>
      <c r="AK1043" s="60"/>
      <c r="AL1043" s="60"/>
      <c r="AM1043" s="60"/>
      <c r="AN1043" s="60"/>
      <c r="AO1043" s="60"/>
      <c r="AP1043" s="60"/>
      <c r="AQ1043" s="151"/>
      <c r="AR1043" s="60"/>
      <c r="AS1043" s="60"/>
      <c r="AT1043" s="60"/>
      <c r="AU1043" s="60"/>
      <c r="AV1043" s="268"/>
      <c r="AW1043" s="178"/>
      <c r="AX1043" s="179"/>
      <c r="AY1043" s="60"/>
      <c r="AZ1043" s="60"/>
    </row>
    <row r="1044" spans="1:52" s="1" customFormat="1">
      <c r="A1044" s="60"/>
      <c r="B1044" s="60"/>
      <c r="C1044" s="16"/>
      <c r="D1044" s="60"/>
      <c r="E1044" s="60"/>
      <c r="F1044" s="60"/>
      <c r="G1044" s="60"/>
      <c r="H1044" s="60"/>
      <c r="I1044" s="60"/>
      <c r="J1044" s="60"/>
      <c r="K1044" s="60"/>
      <c r="L1044" s="160"/>
      <c r="M1044" s="60"/>
      <c r="N1044" s="60"/>
      <c r="O1044" s="60"/>
      <c r="P1044" s="60"/>
      <c r="Q1044" s="60"/>
      <c r="R1044" s="60"/>
      <c r="S1044" s="60"/>
      <c r="T1044" s="60"/>
      <c r="U1044" s="60"/>
      <c r="V1044" s="60"/>
      <c r="W1044" s="60"/>
      <c r="X1044" s="60"/>
      <c r="Y1044" s="60"/>
      <c r="Z1044" s="60"/>
      <c r="AA1044" s="60"/>
      <c r="AB1044" s="60"/>
      <c r="AC1044" s="60"/>
      <c r="AD1044" s="60"/>
      <c r="AE1044" s="60"/>
      <c r="AF1044" s="60"/>
      <c r="AG1044" s="60"/>
      <c r="AH1044" s="60"/>
      <c r="AI1044" s="60"/>
      <c r="AJ1044" s="150"/>
      <c r="AK1044" s="60"/>
      <c r="AL1044" s="60"/>
      <c r="AM1044" s="60"/>
      <c r="AN1044" s="60"/>
      <c r="AO1044" s="60"/>
      <c r="AP1044" s="60"/>
      <c r="AQ1044" s="151"/>
      <c r="AR1044" s="60"/>
      <c r="AS1044" s="60"/>
      <c r="AT1044" s="60"/>
      <c r="AU1044" s="60"/>
      <c r="AV1044" s="268"/>
      <c r="AW1044" s="178"/>
      <c r="AX1044" s="179"/>
      <c r="AY1044" s="60"/>
      <c r="AZ1044" s="60"/>
    </row>
    <row r="1045" spans="1:52" s="1" customFormat="1">
      <c r="A1045" s="60"/>
      <c r="B1045" s="60"/>
      <c r="C1045" s="16"/>
      <c r="D1045" s="60"/>
      <c r="E1045" s="60"/>
      <c r="F1045" s="60"/>
      <c r="G1045" s="60"/>
      <c r="H1045" s="60"/>
      <c r="I1045" s="60"/>
      <c r="J1045" s="60"/>
      <c r="K1045" s="60"/>
      <c r="L1045" s="160"/>
      <c r="M1045" s="60"/>
      <c r="N1045" s="60"/>
      <c r="O1045" s="60"/>
      <c r="P1045" s="60"/>
      <c r="Q1045" s="60"/>
      <c r="R1045" s="60"/>
      <c r="S1045" s="60"/>
      <c r="T1045" s="60"/>
      <c r="U1045" s="60"/>
      <c r="V1045" s="60"/>
      <c r="W1045" s="60"/>
      <c r="X1045" s="60"/>
      <c r="Y1045" s="60"/>
      <c r="Z1045" s="60"/>
      <c r="AA1045" s="60"/>
      <c r="AB1045" s="60"/>
      <c r="AC1045" s="60"/>
      <c r="AD1045" s="60"/>
      <c r="AE1045" s="60"/>
      <c r="AF1045" s="60"/>
      <c r="AG1045" s="60"/>
      <c r="AH1045" s="60"/>
      <c r="AI1045" s="60"/>
      <c r="AJ1045" s="150"/>
      <c r="AK1045" s="60"/>
      <c r="AL1045" s="60"/>
      <c r="AM1045" s="60"/>
      <c r="AN1045" s="60"/>
      <c r="AO1045" s="60"/>
      <c r="AP1045" s="60"/>
      <c r="AQ1045" s="151"/>
      <c r="AR1045" s="60"/>
      <c r="AS1045" s="60"/>
      <c r="AT1045" s="60"/>
      <c r="AU1045" s="60"/>
      <c r="AV1045" s="268"/>
      <c r="AW1045" s="178"/>
      <c r="AX1045" s="179"/>
      <c r="AY1045" s="60"/>
      <c r="AZ1045" s="60"/>
    </row>
    <row r="1046" spans="1:52" s="1" customFormat="1">
      <c r="A1046" s="60"/>
      <c r="B1046" s="60"/>
      <c r="C1046" s="16"/>
      <c r="D1046" s="60"/>
      <c r="E1046" s="60"/>
      <c r="F1046" s="60"/>
      <c r="G1046" s="60"/>
      <c r="H1046" s="60"/>
      <c r="I1046" s="60"/>
      <c r="J1046" s="60"/>
      <c r="K1046" s="60"/>
      <c r="L1046" s="160"/>
      <c r="M1046" s="60"/>
      <c r="N1046" s="60"/>
      <c r="O1046" s="60"/>
      <c r="P1046" s="60"/>
      <c r="Q1046" s="60"/>
      <c r="R1046" s="60"/>
      <c r="S1046" s="60"/>
      <c r="T1046" s="60"/>
      <c r="U1046" s="60"/>
      <c r="V1046" s="60"/>
      <c r="W1046" s="60"/>
      <c r="X1046" s="60"/>
      <c r="Y1046" s="60"/>
      <c r="Z1046" s="60"/>
      <c r="AA1046" s="60"/>
      <c r="AB1046" s="60"/>
      <c r="AC1046" s="60"/>
      <c r="AD1046" s="60"/>
      <c r="AE1046" s="60"/>
      <c r="AF1046" s="60"/>
      <c r="AG1046" s="60"/>
      <c r="AH1046" s="60"/>
      <c r="AI1046" s="60"/>
      <c r="AJ1046" s="150"/>
      <c r="AK1046" s="60"/>
      <c r="AL1046" s="60"/>
      <c r="AM1046" s="60"/>
      <c r="AN1046" s="60"/>
      <c r="AO1046" s="60"/>
      <c r="AP1046" s="60"/>
      <c r="AQ1046" s="151"/>
      <c r="AR1046" s="60"/>
      <c r="AS1046" s="60"/>
      <c r="AT1046" s="60"/>
      <c r="AU1046" s="60"/>
      <c r="AV1046" s="268"/>
      <c r="AW1046" s="178"/>
      <c r="AX1046" s="179"/>
      <c r="AY1046" s="60"/>
      <c r="AZ1046" s="60"/>
    </row>
    <row r="1047" spans="1:52" s="1" customFormat="1">
      <c r="A1047" s="60"/>
      <c r="B1047" s="60"/>
      <c r="C1047" s="16"/>
      <c r="D1047" s="60"/>
      <c r="E1047" s="60"/>
      <c r="F1047" s="60"/>
      <c r="G1047" s="60"/>
      <c r="H1047" s="60"/>
      <c r="I1047" s="60"/>
      <c r="J1047" s="60"/>
      <c r="K1047" s="60"/>
      <c r="L1047" s="160"/>
      <c r="M1047" s="60"/>
      <c r="N1047" s="60"/>
      <c r="O1047" s="60"/>
      <c r="P1047" s="60"/>
      <c r="Q1047" s="60"/>
      <c r="R1047" s="60"/>
      <c r="S1047" s="60"/>
      <c r="T1047" s="60"/>
      <c r="U1047" s="60"/>
      <c r="V1047" s="60"/>
      <c r="W1047" s="60"/>
      <c r="X1047" s="60"/>
      <c r="Y1047" s="60"/>
      <c r="Z1047" s="60"/>
      <c r="AA1047" s="60"/>
      <c r="AB1047" s="60"/>
      <c r="AC1047" s="60"/>
      <c r="AD1047" s="60"/>
      <c r="AE1047" s="60"/>
      <c r="AF1047" s="60"/>
      <c r="AG1047" s="60"/>
      <c r="AH1047" s="60"/>
      <c r="AI1047" s="60"/>
      <c r="AJ1047" s="150"/>
      <c r="AK1047" s="60"/>
      <c r="AL1047" s="60"/>
      <c r="AM1047" s="60"/>
      <c r="AN1047" s="60"/>
      <c r="AO1047" s="60"/>
      <c r="AP1047" s="60"/>
      <c r="AQ1047" s="151"/>
      <c r="AR1047" s="60"/>
      <c r="AS1047" s="60"/>
      <c r="AT1047" s="60"/>
      <c r="AU1047" s="60"/>
      <c r="AV1047" s="268"/>
      <c r="AW1047" s="178"/>
      <c r="AX1047" s="179"/>
      <c r="AY1047" s="60"/>
      <c r="AZ1047" s="60"/>
    </row>
    <row r="1048" spans="1:52" s="1" customFormat="1">
      <c r="A1048" s="60"/>
      <c r="B1048" s="60"/>
      <c r="C1048" s="16"/>
      <c r="D1048" s="60"/>
      <c r="E1048" s="60"/>
      <c r="F1048" s="60"/>
      <c r="G1048" s="60"/>
      <c r="H1048" s="60"/>
      <c r="I1048" s="60"/>
      <c r="J1048" s="60"/>
      <c r="K1048" s="60"/>
      <c r="L1048" s="160"/>
      <c r="M1048" s="60"/>
      <c r="N1048" s="60"/>
      <c r="O1048" s="60"/>
      <c r="P1048" s="60"/>
      <c r="Q1048" s="60"/>
      <c r="R1048" s="60"/>
      <c r="S1048" s="60"/>
      <c r="T1048" s="60"/>
      <c r="U1048" s="60"/>
      <c r="V1048" s="60"/>
      <c r="W1048" s="60"/>
      <c r="X1048" s="60"/>
      <c r="Y1048" s="60"/>
      <c r="Z1048" s="60"/>
      <c r="AA1048" s="60"/>
      <c r="AB1048" s="60"/>
      <c r="AC1048" s="60"/>
      <c r="AD1048" s="60"/>
      <c r="AE1048" s="60"/>
      <c r="AF1048" s="60"/>
      <c r="AG1048" s="60"/>
      <c r="AH1048" s="60"/>
      <c r="AI1048" s="60"/>
      <c r="AJ1048" s="150"/>
      <c r="AK1048" s="60"/>
      <c r="AL1048" s="60"/>
      <c r="AM1048" s="60"/>
      <c r="AN1048" s="60"/>
      <c r="AO1048" s="60"/>
      <c r="AP1048" s="60"/>
      <c r="AQ1048" s="151"/>
      <c r="AR1048" s="60"/>
      <c r="AS1048" s="60"/>
      <c r="AT1048" s="60"/>
      <c r="AU1048" s="60"/>
      <c r="AV1048" s="268"/>
      <c r="AW1048" s="178"/>
      <c r="AX1048" s="179"/>
      <c r="AY1048" s="60"/>
      <c r="AZ1048" s="60"/>
    </row>
    <row r="1049" spans="1:52" s="1" customFormat="1">
      <c r="A1049" s="60"/>
      <c r="B1049" s="60"/>
      <c r="C1049" s="16"/>
      <c r="D1049" s="60"/>
      <c r="E1049" s="60"/>
      <c r="F1049" s="60"/>
      <c r="G1049" s="60"/>
      <c r="H1049" s="60"/>
      <c r="I1049" s="60"/>
      <c r="J1049" s="60"/>
      <c r="K1049" s="60"/>
      <c r="L1049" s="160"/>
      <c r="M1049" s="60"/>
      <c r="N1049" s="60"/>
      <c r="O1049" s="60"/>
      <c r="P1049" s="60"/>
      <c r="Q1049" s="60"/>
      <c r="R1049" s="60"/>
      <c r="S1049" s="60"/>
      <c r="T1049" s="60"/>
      <c r="U1049" s="60"/>
      <c r="V1049" s="60"/>
      <c r="W1049" s="60"/>
      <c r="X1049" s="60"/>
      <c r="Y1049" s="60"/>
      <c r="Z1049" s="60"/>
      <c r="AA1049" s="60"/>
      <c r="AB1049" s="60"/>
      <c r="AC1049" s="60"/>
      <c r="AD1049" s="60"/>
      <c r="AE1049" s="60"/>
      <c r="AF1049" s="60"/>
      <c r="AG1049" s="60"/>
      <c r="AH1049" s="60"/>
      <c r="AI1049" s="60"/>
      <c r="AJ1049" s="150"/>
      <c r="AK1049" s="60"/>
      <c r="AL1049" s="60"/>
      <c r="AM1049" s="60"/>
      <c r="AN1049" s="60"/>
      <c r="AO1049" s="60"/>
      <c r="AP1049" s="60"/>
      <c r="AQ1049" s="151"/>
      <c r="AR1049" s="60"/>
      <c r="AS1049" s="60"/>
      <c r="AT1049" s="60"/>
      <c r="AU1049" s="60"/>
      <c r="AV1049" s="268"/>
      <c r="AW1049" s="178"/>
      <c r="AX1049" s="179"/>
      <c r="AY1049" s="60"/>
      <c r="AZ1049" s="60"/>
    </row>
    <row r="1050" spans="1:52" s="1" customFormat="1">
      <c r="A1050" s="60"/>
      <c r="B1050" s="60"/>
      <c r="C1050" s="16"/>
      <c r="D1050" s="60"/>
      <c r="E1050" s="60"/>
      <c r="F1050" s="60"/>
      <c r="G1050" s="60"/>
      <c r="H1050" s="60"/>
      <c r="I1050" s="60"/>
      <c r="J1050" s="60"/>
      <c r="K1050" s="60"/>
      <c r="L1050" s="160"/>
      <c r="M1050" s="60"/>
      <c r="N1050" s="60"/>
      <c r="O1050" s="60"/>
      <c r="P1050" s="60"/>
      <c r="Q1050" s="60"/>
      <c r="R1050" s="60"/>
      <c r="S1050" s="60"/>
      <c r="T1050" s="60"/>
      <c r="U1050" s="60"/>
      <c r="V1050" s="60"/>
      <c r="W1050" s="60"/>
      <c r="X1050" s="60"/>
      <c r="Y1050" s="60"/>
      <c r="Z1050" s="60"/>
      <c r="AA1050" s="60"/>
      <c r="AB1050" s="60"/>
      <c r="AC1050" s="60"/>
      <c r="AD1050" s="60"/>
      <c r="AE1050" s="60"/>
      <c r="AF1050" s="60"/>
      <c r="AG1050" s="60"/>
      <c r="AH1050" s="60"/>
      <c r="AI1050" s="60"/>
      <c r="AJ1050" s="150"/>
      <c r="AK1050" s="60"/>
      <c r="AL1050" s="60"/>
      <c r="AM1050" s="60"/>
      <c r="AN1050" s="60"/>
      <c r="AO1050" s="60"/>
      <c r="AP1050" s="60"/>
      <c r="AQ1050" s="151"/>
      <c r="AR1050" s="60"/>
      <c r="AS1050" s="60"/>
      <c r="AT1050" s="60"/>
      <c r="AU1050" s="60"/>
      <c r="AV1050" s="268"/>
      <c r="AW1050" s="178"/>
      <c r="AX1050" s="179"/>
      <c r="AY1050" s="60"/>
      <c r="AZ1050" s="60"/>
    </row>
    <row r="1051" spans="1:52" s="1" customFormat="1">
      <c r="A1051" s="60"/>
      <c r="B1051" s="60"/>
      <c r="C1051" s="16"/>
      <c r="D1051" s="60"/>
      <c r="E1051" s="60"/>
      <c r="F1051" s="60"/>
      <c r="G1051" s="60"/>
      <c r="H1051" s="60"/>
      <c r="I1051" s="60"/>
      <c r="J1051" s="60"/>
      <c r="K1051" s="60"/>
      <c r="L1051" s="160"/>
      <c r="M1051" s="60"/>
      <c r="N1051" s="60"/>
      <c r="O1051" s="60"/>
      <c r="P1051" s="60"/>
      <c r="Q1051" s="60"/>
      <c r="R1051" s="60"/>
      <c r="S1051" s="60"/>
      <c r="T1051" s="60"/>
      <c r="U1051" s="60"/>
      <c r="V1051" s="60"/>
      <c r="W1051" s="60"/>
      <c r="X1051" s="60"/>
      <c r="Y1051" s="60"/>
      <c r="Z1051" s="60"/>
      <c r="AA1051" s="60"/>
      <c r="AB1051" s="60"/>
      <c r="AC1051" s="60"/>
      <c r="AD1051" s="60"/>
      <c r="AE1051" s="60"/>
      <c r="AF1051" s="60"/>
      <c r="AG1051" s="60"/>
      <c r="AH1051" s="60"/>
      <c r="AI1051" s="60"/>
      <c r="AJ1051" s="150"/>
      <c r="AK1051" s="60"/>
      <c r="AL1051" s="60"/>
      <c r="AM1051" s="60"/>
      <c r="AN1051" s="60"/>
      <c r="AO1051" s="60"/>
      <c r="AP1051" s="60"/>
      <c r="AQ1051" s="151"/>
      <c r="AR1051" s="60"/>
      <c r="AS1051" s="60"/>
      <c r="AT1051" s="60"/>
      <c r="AU1051" s="60"/>
      <c r="AV1051" s="268"/>
      <c r="AW1051" s="178"/>
      <c r="AX1051" s="179"/>
      <c r="AY1051" s="60"/>
      <c r="AZ1051" s="60"/>
    </row>
    <row r="1052" spans="1:52" s="1" customFormat="1">
      <c r="A1052" s="60"/>
      <c r="B1052" s="60"/>
      <c r="C1052" s="16"/>
      <c r="D1052" s="60"/>
      <c r="E1052" s="60"/>
      <c r="F1052" s="60"/>
      <c r="G1052" s="60"/>
      <c r="H1052" s="60"/>
      <c r="I1052" s="60"/>
      <c r="J1052" s="60"/>
      <c r="K1052" s="60"/>
      <c r="L1052" s="160"/>
      <c r="M1052" s="60"/>
      <c r="N1052" s="60"/>
      <c r="O1052" s="60"/>
      <c r="P1052" s="60"/>
      <c r="Q1052" s="60"/>
      <c r="R1052" s="60"/>
      <c r="S1052" s="60"/>
      <c r="T1052" s="60"/>
      <c r="U1052" s="60"/>
      <c r="V1052" s="60"/>
      <c r="W1052" s="60"/>
      <c r="X1052" s="60"/>
      <c r="Y1052" s="60"/>
      <c r="Z1052" s="60"/>
      <c r="AA1052" s="60"/>
      <c r="AB1052" s="60"/>
      <c r="AC1052" s="60"/>
      <c r="AD1052" s="60"/>
      <c r="AE1052" s="60"/>
      <c r="AF1052" s="60"/>
      <c r="AG1052" s="60"/>
      <c r="AH1052" s="60"/>
      <c r="AI1052" s="60"/>
      <c r="AJ1052" s="150"/>
      <c r="AK1052" s="60"/>
      <c r="AL1052" s="60"/>
      <c r="AM1052" s="60"/>
      <c r="AN1052" s="60"/>
      <c r="AO1052" s="60"/>
      <c r="AP1052" s="60"/>
      <c r="AQ1052" s="151"/>
      <c r="AR1052" s="60"/>
      <c r="AS1052" s="60"/>
      <c r="AT1052" s="60"/>
      <c r="AU1052" s="60"/>
      <c r="AV1052" s="268"/>
      <c r="AW1052" s="178"/>
      <c r="AX1052" s="179"/>
      <c r="AY1052" s="60"/>
      <c r="AZ1052" s="60"/>
    </row>
    <row r="1053" spans="1:52" s="1" customFormat="1">
      <c r="A1053" s="60"/>
      <c r="B1053" s="60"/>
      <c r="C1053" s="16"/>
      <c r="D1053" s="60"/>
      <c r="E1053" s="60"/>
      <c r="F1053" s="60"/>
      <c r="G1053" s="60"/>
      <c r="H1053" s="60"/>
      <c r="I1053" s="60"/>
      <c r="J1053" s="60"/>
      <c r="K1053" s="60"/>
      <c r="L1053" s="160"/>
      <c r="M1053" s="60"/>
      <c r="N1053" s="60"/>
      <c r="O1053" s="60"/>
      <c r="P1053" s="60"/>
      <c r="Q1053" s="60"/>
      <c r="R1053" s="60"/>
      <c r="S1053" s="60"/>
      <c r="T1053" s="60"/>
      <c r="U1053" s="60"/>
      <c r="V1053" s="60"/>
      <c r="W1053" s="60"/>
      <c r="X1053" s="60"/>
      <c r="Y1053" s="60"/>
      <c r="Z1053" s="60"/>
      <c r="AA1053" s="60"/>
      <c r="AB1053" s="60"/>
      <c r="AC1053" s="60"/>
      <c r="AD1053" s="60"/>
      <c r="AE1053" s="60"/>
      <c r="AF1053" s="60"/>
      <c r="AG1053" s="60"/>
      <c r="AH1053" s="60"/>
      <c r="AI1053" s="60"/>
      <c r="AJ1053" s="150"/>
      <c r="AK1053" s="60"/>
      <c r="AL1053" s="60"/>
      <c r="AM1053" s="60"/>
      <c r="AN1053" s="60"/>
      <c r="AO1053" s="60"/>
      <c r="AP1053" s="60"/>
      <c r="AQ1053" s="151"/>
      <c r="AR1053" s="60"/>
      <c r="AS1053" s="60"/>
      <c r="AT1053" s="60"/>
      <c r="AU1053" s="60"/>
      <c r="AV1053" s="268"/>
      <c r="AW1053" s="178"/>
      <c r="AX1053" s="179"/>
      <c r="AY1053" s="60"/>
      <c r="AZ1053" s="60"/>
    </row>
    <row r="1054" spans="1:52" s="1" customFormat="1">
      <c r="A1054" s="60"/>
      <c r="B1054" s="60"/>
      <c r="C1054" s="16"/>
      <c r="D1054" s="60"/>
      <c r="E1054" s="60"/>
      <c r="F1054" s="60"/>
      <c r="G1054" s="60"/>
      <c r="H1054" s="60"/>
      <c r="I1054" s="60"/>
      <c r="J1054" s="60"/>
      <c r="K1054" s="60"/>
      <c r="L1054" s="160"/>
      <c r="M1054" s="60"/>
      <c r="N1054" s="60"/>
      <c r="O1054" s="60"/>
      <c r="P1054" s="60"/>
      <c r="Q1054" s="60"/>
      <c r="R1054" s="60"/>
      <c r="S1054" s="60"/>
      <c r="T1054" s="60"/>
      <c r="U1054" s="60"/>
      <c r="V1054" s="60"/>
      <c r="W1054" s="60"/>
      <c r="X1054" s="60"/>
      <c r="Y1054" s="60"/>
      <c r="Z1054" s="60"/>
      <c r="AA1054" s="60"/>
      <c r="AB1054" s="60"/>
      <c r="AC1054" s="60"/>
      <c r="AD1054" s="60"/>
      <c r="AE1054" s="60"/>
      <c r="AF1054" s="60"/>
      <c r="AG1054" s="60"/>
      <c r="AH1054" s="60"/>
      <c r="AI1054" s="60"/>
      <c r="AJ1054" s="150"/>
      <c r="AK1054" s="60"/>
      <c r="AL1054" s="60"/>
      <c r="AM1054" s="60"/>
      <c r="AN1054" s="60"/>
      <c r="AO1054" s="60"/>
      <c r="AP1054" s="60"/>
      <c r="AQ1054" s="151"/>
      <c r="AR1054" s="60"/>
      <c r="AS1054" s="60"/>
      <c r="AT1054" s="60"/>
      <c r="AU1054" s="60"/>
      <c r="AV1054" s="268"/>
      <c r="AW1054" s="178"/>
      <c r="AX1054" s="179"/>
      <c r="AY1054" s="60"/>
      <c r="AZ1054" s="60"/>
    </row>
    <row r="1055" spans="1:52" s="1" customFormat="1">
      <c r="A1055" s="60"/>
      <c r="B1055" s="60"/>
      <c r="C1055" s="16"/>
      <c r="D1055" s="60"/>
      <c r="E1055" s="60"/>
      <c r="F1055" s="60"/>
      <c r="G1055" s="60"/>
      <c r="H1055" s="60"/>
      <c r="I1055" s="60"/>
      <c r="J1055" s="60"/>
      <c r="K1055" s="60"/>
      <c r="L1055" s="160"/>
      <c r="M1055" s="60"/>
      <c r="N1055" s="60"/>
      <c r="O1055" s="60"/>
      <c r="P1055" s="60"/>
      <c r="Q1055" s="60"/>
      <c r="R1055" s="60"/>
      <c r="S1055" s="60"/>
      <c r="T1055" s="60"/>
      <c r="U1055" s="60"/>
      <c r="V1055" s="60"/>
      <c r="W1055" s="60"/>
      <c r="X1055" s="60"/>
      <c r="Y1055" s="60"/>
      <c r="Z1055" s="60"/>
      <c r="AA1055" s="60"/>
      <c r="AB1055" s="60"/>
      <c r="AC1055" s="60"/>
      <c r="AD1055" s="60"/>
      <c r="AE1055" s="60"/>
      <c r="AF1055" s="60"/>
      <c r="AG1055" s="60"/>
      <c r="AH1055" s="60"/>
      <c r="AI1055" s="60"/>
      <c r="AJ1055" s="150"/>
      <c r="AK1055" s="60"/>
      <c r="AL1055" s="60"/>
      <c r="AM1055" s="60"/>
      <c r="AN1055" s="60"/>
      <c r="AO1055" s="60"/>
      <c r="AP1055" s="60"/>
      <c r="AQ1055" s="151"/>
      <c r="AR1055" s="60"/>
      <c r="AS1055" s="60"/>
      <c r="AT1055" s="60"/>
      <c r="AU1055" s="60"/>
      <c r="AV1055" s="268"/>
      <c r="AW1055" s="178"/>
      <c r="AX1055" s="179"/>
      <c r="AY1055" s="60"/>
      <c r="AZ1055" s="60"/>
    </row>
    <row r="1056" spans="1:52" s="1" customFormat="1">
      <c r="A1056" s="60"/>
      <c r="B1056" s="60"/>
      <c r="C1056" s="16"/>
      <c r="D1056" s="60"/>
      <c r="E1056" s="60"/>
      <c r="F1056" s="60"/>
      <c r="G1056" s="60"/>
      <c r="H1056" s="60"/>
      <c r="I1056" s="60"/>
      <c r="J1056" s="60"/>
      <c r="K1056" s="60"/>
      <c r="L1056" s="160"/>
      <c r="M1056" s="60"/>
      <c r="N1056" s="60"/>
      <c r="O1056" s="60"/>
      <c r="P1056" s="60"/>
      <c r="Q1056" s="60"/>
      <c r="R1056" s="60"/>
      <c r="S1056" s="60"/>
      <c r="T1056" s="60"/>
      <c r="U1056" s="60"/>
      <c r="V1056" s="60"/>
      <c r="W1056" s="60"/>
      <c r="X1056" s="60"/>
      <c r="Y1056" s="60"/>
      <c r="Z1056" s="60"/>
      <c r="AA1056" s="60"/>
      <c r="AB1056" s="60"/>
      <c r="AC1056" s="60"/>
      <c r="AD1056" s="60"/>
      <c r="AE1056" s="60"/>
      <c r="AF1056" s="60"/>
      <c r="AG1056" s="60"/>
      <c r="AH1056" s="60"/>
      <c r="AI1056" s="60"/>
      <c r="AJ1056" s="150"/>
      <c r="AK1056" s="60"/>
      <c r="AL1056" s="60"/>
      <c r="AM1056" s="60"/>
      <c r="AN1056" s="60"/>
      <c r="AO1056" s="60"/>
      <c r="AP1056" s="60"/>
      <c r="AQ1056" s="151"/>
      <c r="AR1056" s="60"/>
      <c r="AS1056" s="60"/>
      <c r="AT1056" s="60"/>
      <c r="AU1056" s="60"/>
      <c r="AV1056" s="268"/>
      <c r="AW1056" s="178"/>
      <c r="AX1056" s="179"/>
      <c r="AY1056" s="60"/>
      <c r="AZ1056" s="60"/>
    </row>
    <row r="1057" spans="1:52" s="1" customFormat="1">
      <c r="A1057" s="60"/>
      <c r="B1057" s="60"/>
      <c r="C1057" s="16"/>
      <c r="D1057" s="60"/>
      <c r="E1057" s="60"/>
      <c r="F1057" s="60"/>
      <c r="G1057" s="60"/>
      <c r="H1057" s="60"/>
      <c r="I1057" s="60"/>
      <c r="J1057" s="60"/>
      <c r="K1057" s="60"/>
      <c r="L1057" s="160"/>
      <c r="M1057" s="60"/>
      <c r="N1057" s="60"/>
      <c r="O1057" s="60"/>
      <c r="P1057" s="60"/>
      <c r="Q1057" s="60"/>
      <c r="R1057" s="60"/>
      <c r="S1057" s="60"/>
      <c r="T1057" s="60"/>
      <c r="U1057" s="60"/>
      <c r="V1057" s="60"/>
      <c r="W1057" s="60"/>
      <c r="X1057" s="60"/>
      <c r="Y1057" s="60"/>
      <c r="Z1057" s="60"/>
      <c r="AA1057" s="60"/>
      <c r="AB1057" s="60"/>
      <c r="AC1057" s="60"/>
      <c r="AD1057" s="60"/>
      <c r="AE1057" s="60"/>
      <c r="AF1057" s="60"/>
      <c r="AG1057" s="60"/>
      <c r="AH1057" s="60"/>
      <c r="AI1057" s="60"/>
      <c r="AJ1057" s="150"/>
      <c r="AK1057" s="60"/>
      <c r="AL1057" s="60"/>
      <c r="AM1057" s="60"/>
      <c r="AN1057" s="60"/>
      <c r="AO1057" s="60"/>
      <c r="AP1057" s="60"/>
      <c r="AQ1057" s="151"/>
      <c r="AR1057" s="60"/>
      <c r="AS1057" s="60"/>
      <c r="AT1057" s="60"/>
      <c r="AU1057" s="60"/>
      <c r="AV1057" s="268"/>
      <c r="AW1057" s="178"/>
      <c r="AX1057" s="179"/>
      <c r="AY1057" s="60"/>
      <c r="AZ1057" s="60"/>
    </row>
    <row r="1058" spans="1:52" s="1" customFormat="1">
      <c r="A1058" s="60"/>
      <c r="B1058" s="60"/>
      <c r="C1058" s="16"/>
      <c r="D1058" s="60"/>
      <c r="E1058" s="60"/>
      <c r="F1058" s="60"/>
      <c r="G1058" s="60"/>
      <c r="H1058" s="60"/>
      <c r="I1058" s="60"/>
      <c r="J1058" s="60"/>
      <c r="K1058" s="60"/>
      <c r="L1058" s="160"/>
      <c r="M1058" s="60"/>
      <c r="N1058" s="60"/>
      <c r="O1058" s="60"/>
      <c r="P1058" s="60"/>
      <c r="Q1058" s="60"/>
      <c r="R1058" s="60"/>
      <c r="S1058" s="60"/>
      <c r="T1058" s="60"/>
      <c r="U1058" s="60"/>
      <c r="V1058" s="60"/>
      <c r="W1058" s="60"/>
      <c r="X1058" s="60"/>
      <c r="Y1058" s="60"/>
      <c r="Z1058" s="60"/>
      <c r="AA1058" s="60"/>
      <c r="AB1058" s="60"/>
      <c r="AC1058" s="60"/>
      <c r="AD1058" s="60"/>
      <c r="AE1058" s="60"/>
      <c r="AF1058" s="60"/>
      <c r="AG1058" s="60"/>
      <c r="AH1058" s="60"/>
      <c r="AI1058" s="60"/>
      <c r="AJ1058" s="150"/>
      <c r="AK1058" s="60"/>
      <c r="AL1058" s="60"/>
      <c r="AM1058" s="60"/>
      <c r="AN1058" s="60"/>
      <c r="AO1058" s="60"/>
      <c r="AP1058" s="60"/>
      <c r="AQ1058" s="151"/>
      <c r="AR1058" s="60"/>
      <c r="AS1058" s="60"/>
      <c r="AT1058" s="60"/>
      <c r="AU1058" s="60"/>
      <c r="AV1058" s="268"/>
      <c r="AW1058" s="178"/>
      <c r="AX1058" s="179"/>
      <c r="AY1058" s="60"/>
      <c r="AZ1058" s="60"/>
    </row>
    <row r="1059" spans="1:52" s="1" customFormat="1">
      <c r="A1059" s="60"/>
      <c r="B1059" s="60"/>
      <c r="C1059" s="16"/>
      <c r="D1059" s="60"/>
      <c r="E1059" s="60"/>
      <c r="F1059" s="60"/>
      <c r="G1059" s="60"/>
      <c r="H1059" s="60"/>
      <c r="I1059" s="60"/>
      <c r="J1059" s="60"/>
      <c r="K1059" s="60"/>
      <c r="L1059" s="160"/>
      <c r="M1059" s="60"/>
      <c r="N1059" s="60"/>
      <c r="O1059" s="60"/>
      <c r="P1059" s="60"/>
      <c r="Q1059" s="60"/>
      <c r="R1059" s="60"/>
      <c r="S1059" s="60"/>
      <c r="T1059" s="60"/>
      <c r="U1059" s="60"/>
      <c r="V1059" s="60"/>
      <c r="W1059" s="60"/>
      <c r="X1059" s="60"/>
      <c r="Y1059" s="60"/>
      <c r="Z1059" s="60"/>
      <c r="AA1059" s="60"/>
      <c r="AB1059" s="60"/>
      <c r="AC1059" s="60"/>
      <c r="AD1059" s="60"/>
      <c r="AE1059" s="60"/>
      <c r="AF1059" s="60"/>
      <c r="AG1059" s="60"/>
      <c r="AH1059" s="60"/>
      <c r="AI1059" s="60"/>
      <c r="AJ1059" s="150"/>
      <c r="AK1059" s="60"/>
      <c r="AL1059" s="60"/>
      <c r="AM1059" s="60"/>
      <c r="AN1059" s="60"/>
      <c r="AO1059" s="60"/>
      <c r="AP1059" s="60"/>
      <c r="AQ1059" s="151"/>
      <c r="AR1059" s="60"/>
      <c r="AS1059" s="60"/>
      <c r="AT1059" s="60"/>
      <c r="AU1059" s="60"/>
      <c r="AV1059" s="268"/>
      <c r="AW1059" s="178"/>
      <c r="AX1059" s="179"/>
      <c r="AY1059" s="60"/>
      <c r="AZ1059" s="60"/>
    </row>
    <row r="1060" spans="1:52">
      <c r="A1060" s="53"/>
      <c r="B1060" s="53"/>
      <c r="C1060" s="16"/>
      <c r="D1060" s="53"/>
      <c r="E1060" s="53"/>
      <c r="F1060" s="60"/>
      <c r="G1060" s="60"/>
      <c r="H1060" s="60"/>
      <c r="I1060" s="60"/>
      <c r="J1060" s="60"/>
      <c r="K1060" s="60"/>
      <c r="L1060" s="68"/>
      <c r="M1060" s="60"/>
      <c r="N1060" s="60"/>
      <c r="O1060" s="60"/>
      <c r="P1060" s="60"/>
      <c r="Q1060" s="60"/>
      <c r="R1060" s="60"/>
      <c r="S1060" s="60"/>
      <c r="T1060" s="60"/>
      <c r="U1060" s="60"/>
      <c r="V1060" s="60"/>
      <c r="W1060" s="60"/>
      <c r="X1060" s="60"/>
      <c r="Y1060" s="60"/>
      <c r="Z1060" s="60"/>
      <c r="AA1060" s="60"/>
      <c r="AB1060" s="60"/>
      <c r="AC1060" s="60"/>
      <c r="AD1060" s="60"/>
      <c r="AE1060" s="60"/>
      <c r="AF1060" s="60"/>
      <c r="AG1060" s="60"/>
      <c r="AH1060" s="60"/>
      <c r="AI1060" s="60"/>
      <c r="AJ1060" s="150"/>
      <c r="AK1060" s="60"/>
      <c r="AL1060" s="60"/>
      <c r="AM1060" s="60"/>
      <c r="AN1060" s="60"/>
      <c r="AO1060" s="60"/>
      <c r="AP1060" s="60"/>
      <c r="AQ1060" s="151"/>
      <c r="AR1060" s="53"/>
      <c r="AS1060" s="53"/>
      <c r="AT1060" s="60"/>
      <c r="AU1060" s="53"/>
      <c r="AV1060" s="268"/>
      <c r="AW1060" s="152"/>
      <c r="AX1060" s="153"/>
      <c r="AY1060" s="53"/>
      <c r="AZ1060" s="53"/>
    </row>
    <row r="1061" spans="1:52">
      <c r="A1061" s="53"/>
      <c r="B1061" s="53"/>
      <c r="C1061" s="16"/>
      <c r="D1061" s="53"/>
      <c r="E1061" s="53"/>
      <c r="F1061" s="60"/>
      <c r="G1061" s="60"/>
      <c r="H1061" s="60"/>
      <c r="I1061" s="60"/>
      <c r="J1061" s="60"/>
      <c r="K1061" s="60"/>
      <c r="L1061" s="68"/>
      <c r="M1061" s="60"/>
      <c r="N1061" s="60"/>
      <c r="O1061" s="60"/>
      <c r="P1061" s="60"/>
      <c r="Q1061" s="60"/>
      <c r="R1061" s="60"/>
      <c r="S1061" s="60"/>
      <c r="T1061" s="60"/>
      <c r="U1061" s="60"/>
      <c r="V1061" s="60"/>
      <c r="W1061" s="60"/>
      <c r="X1061" s="60"/>
      <c r="Y1061" s="60"/>
      <c r="Z1061" s="60"/>
      <c r="AA1061" s="60"/>
      <c r="AB1061" s="60"/>
      <c r="AC1061" s="60"/>
      <c r="AD1061" s="60"/>
      <c r="AE1061" s="60"/>
      <c r="AF1061" s="60"/>
      <c r="AG1061" s="60"/>
      <c r="AH1061" s="60"/>
      <c r="AI1061" s="60"/>
      <c r="AJ1061" s="150"/>
      <c r="AK1061" s="60"/>
      <c r="AL1061" s="60"/>
      <c r="AM1061" s="60"/>
      <c r="AN1061" s="60"/>
      <c r="AO1061" s="60"/>
      <c r="AP1061" s="60"/>
      <c r="AQ1061" s="151"/>
      <c r="AR1061" s="53"/>
      <c r="AS1061" s="53"/>
      <c r="AT1061" s="60"/>
      <c r="AU1061" s="53"/>
      <c r="AV1061" s="268"/>
      <c r="AW1061" s="152"/>
      <c r="AX1061" s="153"/>
      <c r="AY1061" s="53"/>
      <c r="AZ1061" s="53"/>
    </row>
    <row r="1062" spans="1:52">
      <c r="A1062" s="53"/>
      <c r="B1062" s="53"/>
      <c r="C1062" s="16"/>
      <c r="D1062" s="53"/>
      <c r="E1062" s="53"/>
      <c r="F1062" s="60"/>
      <c r="G1062" s="60"/>
      <c r="H1062" s="60"/>
      <c r="I1062" s="60"/>
      <c r="J1062" s="60"/>
      <c r="K1062" s="60"/>
      <c r="L1062" s="68"/>
      <c r="M1062" s="60"/>
      <c r="N1062" s="60"/>
      <c r="O1062" s="60"/>
      <c r="P1062" s="60"/>
      <c r="Q1062" s="60"/>
      <c r="R1062" s="60"/>
      <c r="S1062" s="60"/>
      <c r="T1062" s="60"/>
      <c r="U1062" s="60"/>
      <c r="V1062" s="60"/>
      <c r="W1062" s="60"/>
      <c r="X1062" s="60"/>
      <c r="Y1062" s="60"/>
      <c r="Z1062" s="60"/>
      <c r="AA1062" s="60"/>
      <c r="AB1062" s="60"/>
      <c r="AC1062" s="60"/>
      <c r="AD1062" s="60"/>
      <c r="AE1062" s="60"/>
      <c r="AF1062" s="60"/>
      <c r="AG1062" s="60"/>
      <c r="AH1062" s="60"/>
      <c r="AI1062" s="60"/>
      <c r="AJ1062" s="150"/>
      <c r="AK1062" s="60"/>
      <c r="AL1062" s="60"/>
      <c r="AM1062" s="60"/>
      <c r="AN1062" s="60"/>
      <c r="AO1062" s="60"/>
      <c r="AP1062" s="60"/>
      <c r="AQ1062" s="151"/>
      <c r="AR1062" s="53"/>
      <c r="AS1062" s="53"/>
      <c r="AT1062" s="60"/>
      <c r="AU1062" s="53"/>
      <c r="AV1062" s="268"/>
      <c r="AW1062" s="152"/>
      <c r="AX1062" s="153"/>
      <c r="AY1062" s="53"/>
      <c r="AZ1062" s="53"/>
    </row>
    <row r="1063" spans="1:52">
      <c r="A1063" s="53"/>
      <c r="B1063" s="53"/>
      <c r="C1063" s="16"/>
      <c r="D1063" s="53"/>
      <c r="E1063" s="53"/>
      <c r="F1063" s="60"/>
      <c r="G1063" s="60"/>
      <c r="H1063" s="60"/>
      <c r="I1063" s="60"/>
      <c r="J1063" s="60"/>
      <c r="K1063" s="60"/>
      <c r="L1063" s="68"/>
      <c r="M1063" s="60"/>
      <c r="N1063" s="60"/>
      <c r="O1063" s="60"/>
      <c r="P1063" s="60"/>
      <c r="Q1063" s="60"/>
      <c r="R1063" s="60"/>
      <c r="S1063" s="60"/>
      <c r="T1063" s="60"/>
      <c r="U1063" s="60"/>
      <c r="V1063" s="60"/>
      <c r="W1063" s="60"/>
      <c r="X1063" s="60"/>
      <c r="Y1063" s="60"/>
      <c r="Z1063" s="60"/>
      <c r="AA1063" s="60"/>
      <c r="AB1063" s="60"/>
      <c r="AC1063" s="60"/>
      <c r="AD1063" s="60"/>
      <c r="AE1063" s="60"/>
      <c r="AF1063" s="60"/>
      <c r="AG1063" s="60"/>
      <c r="AH1063" s="60"/>
      <c r="AI1063" s="60"/>
      <c r="AJ1063" s="150"/>
      <c r="AK1063" s="60"/>
      <c r="AL1063" s="60"/>
      <c r="AM1063" s="60"/>
      <c r="AN1063" s="60"/>
      <c r="AO1063" s="60"/>
      <c r="AP1063" s="60"/>
      <c r="AQ1063" s="151"/>
      <c r="AR1063" s="53"/>
      <c r="AS1063" s="53"/>
      <c r="AT1063" s="60"/>
      <c r="AU1063" s="53"/>
      <c r="AV1063" s="268"/>
      <c r="AW1063" s="152"/>
      <c r="AX1063" s="153"/>
      <c r="AY1063" s="53"/>
      <c r="AZ1063" s="53"/>
    </row>
    <row r="1064" spans="1:52">
      <c r="A1064" s="53"/>
      <c r="B1064" s="53"/>
      <c r="C1064" s="16"/>
      <c r="D1064" s="53"/>
      <c r="E1064" s="53"/>
      <c r="F1064" s="60"/>
      <c r="G1064" s="60"/>
      <c r="H1064" s="60"/>
      <c r="I1064" s="60"/>
      <c r="J1064" s="60"/>
      <c r="K1064" s="60"/>
      <c r="L1064" s="68"/>
      <c r="M1064" s="60"/>
      <c r="N1064" s="60"/>
      <c r="O1064" s="60"/>
      <c r="P1064" s="60"/>
      <c r="Q1064" s="60"/>
      <c r="R1064" s="60"/>
      <c r="S1064" s="60"/>
      <c r="T1064" s="60"/>
      <c r="U1064" s="60"/>
      <c r="V1064" s="60"/>
      <c r="W1064" s="60"/>
      <c r="X1064" s="60"/>
      <c r="Y1064" s="60"/>
      <c r="Z1064" s="60"/>
      <c r="AA1064" s="60"/>
      <c r="AB1064" s="60"/>
      <c r="AC1064" s="60"/>
      <c r="AD1064" s="60"/>
      <c r="AE1064" s="60"/>
      <c r="AF1064" s="60"/>
      <c r="AG1064" s="60"/>
      <c r="AH1064" s="60"/>
      <c r="AI1064" s="60"/>
      <c r="AJ1064" s="150"/>
      <c r="AK1064" s="60"/>
      <c r="AL1064" s="60"/>
      <c r="AM1064" s="60"/>
      <c r="AN1064" s="60"/>
      <c r="AO1064" s="60"/>
      <c r="AP1064" s="60"/>
      <c r="AQ1064" s="151"/>
      <c r="AR1064" s="53"/>
      <c r="AS1064" s="53"/>
      <c r="AT1064" s="60"/>
      <c r="AU1064" s="53"/>
      <c r="AV1064" s="268"/>
      <c r="AW1064" s="152"/>
      <c r="AX1064" s="153"/>
      <c r="AY1064" s="53"/>
      <c r="AZ1064" s="53"/>
    </row>
    <row r="1065" spans="1:52">
      <c r="A1065" s="53"/>
      <c r="B1065" s="53"/>
      <c r="C1065" s="16"/>
      <c r="D1065" s="53"/>
      <c r="E1065" s="53"/>
      <c r="F1065" s="60"/>
      <c r="G1065" s="60"/>
      <c r="H1065" s="60"/>
      <c r="I1065" s="60"/>
      <c r="J1065" s="60"/>
      <c r="K1065" s="60"/>
      <c r="L1065" s="68"/>
      <c r="M1065" s="60"/>
      <c r="N1065" s="60"/>
      <c r="O1065" s="60"/>
      <c r="P1065" s="60"/>
      <c r="Q1065" s="60"/>
      <c r="R1065" s="60"/>
      <c r="S1065" s="60"/>
      <c r="T1065" s="60"/>
      <c r="U1065" s="60"/>
      <c r="V1065" s="60"/>
      <c r="W1065" s="60"/>
      <c r="X1065" s="60"/>
      <c r="Y1065" s="60"/>
      <c r="Z1065" s="60"/>
      <c r="AA1065" s="60"/>
      <c r="AB1065" s="60"/>
      <c r="AC1065" s="60"/>
      <c r="AD1065" s="60"/>
      <c r="AE1065" s="60"/>
      <c r="AF1065" s="60"/>
      <c r="AG1065" s="60"/>
      <c r="AH1065" s="60"/>
      <c r="AI1065" s="60"/>
      <c r="AJ1065" s="150"/>
      <c r="AK1065" s="60"/>
      <c r="AL1065" s="60"/>
      <c r="AM1065" s="60"/>
      <c r="AN1065" s="60"/>
      <c r="AO1065" s="60"/>
      <c r="AP1065" s="60"/>
      <c r="AQ1065" s="151"/>
      <c r="AR1065" s="53"/>
      <c r="AS1065" s="53"/>
      <c r="AT1065" s="60"/>
      <c r="AU1065" s="53"/>
      <c r="AV1065" s="268"/>
      <c r="AW1065" s="152"/>
      <c r="AX1065" s="153"/>
      <c r="AY1065" s="53"/>
      <c r="AZ1065" s="53"/>
    </row>
    <row r="1066" spans="1:52">
      <c r="A1066" s="53"/>
      <c r="B1066" s="53"/>
      <c r="C1066" s="16"/>
      <c r="D1066" s="53"/>
      <c r="E1066" s="53"/>
      <c r="F1066" s="60"/>
      <c r="G1066" s="60"/>
      <c r="H1066" s="60"/>
      <c r="I1066" s="60"/>
      <c r="J1066" s="60"/>
      <c r="K1066" s="60"/>
      <c r="L1066" s="68"/>
      <c r="M1066" s="60"/>
      <c r="N1066" s="60"/>
      <c r="O1066" s="60"/>
      <c r="P1066" s="60"/>
      <c r="Q1066" s="60"/>
      <c r="R1066" s="60"/>
      <c r="S1066" s="60"/>
      <c r="T1066" s="60"/>
      <c r="U1066" s="60"/>
      <c r="V1066" s="60"/>
      <c r="W1066" s="60"/>
      <c r="X1066" s="60"/>
      <c r="Y1066" s="60"/>
      <c r="Z1066" s="60"/>
      <c r="AA1066" s="60"/>
      <c r="AB1066" s="60"/>
      <c r="AC1066" s="60"/>
      <c r="AD1066" s="60"/>
      <c r="AE1066" s="60"/>
      <c r="AF1066" s="60"/>
      <c r="AG1066" s="60"/>
      <c r="AH1066" s="60"/>
      <c r="AI1066" s="60"/>
      <c r="AJ1066" s="150"/>
      <c r="AK1066" s="60"/>
      <c r="AL1066" s="60"/>
      <c r="AM1066" s="60"/>
      <c r="AN1066" s="60"/>
      <c r="AO1066" s="60"/>
      <c r="AP1066" s="60"/>
      <c r="AQ1066" s="151"/>
      <c r="AR1066" s="53"/>
      <c r="AS1066" s="53"/>
      <c r="AT1066" s="60"/>
      <c r="AU1066" s="53"/>
      <c r="AV1066" s="268"/>
      <c r="AW1066" s="152"/>
      <c r="AX1066" s="153"/>
      <c r="AY1066" s="53"/>
      <c r="AZ1066" s="53"/>
    </row>
    <row r="1067" spans="1:52">
      <c r="A1067" s="53"/>
      <c r="B1067" s="53"/>
      <c r="C1067" s="16"/>
      <c r="D1067" s="53"/>
      <c r="E1067" s="53"/>
      <c r="F1067" s="60"/>
      <c r="G1067" s="60"/>
      <c r="H1067" s="60"/>
      <c r="I1067" s="60"/>
      <c r="J1067" s="60"/>
      <c r="K1067" s="60"/>
      <c r="L1067" s="68"/>
      <c r="M1067" s="60"/>
      <c r="N1067" s="60"/>
      <c r="O1067" s="60"/>
      <c r="P1067" s="60"/>
      <c r="Q1067" s="60"/>
      <c r="R1067" s="60"/>
      <c r="S1067" s="60"/>
      <c r="T1067" s="60"/>
      <c r="U1067" s="60"/>
      <c r="V1067" s="60"/>
      <c r="W1067" s="60"/>
      <c r="X1067" s="60"/>
      <c r="Y1067" s="60"/>
      <c r="Z1067" s="60"/>
      <c r="AA1067" s="60"/>
      <c r="AB1067" s="60"/>
      <c r="AC1067" s="60"/>
      <c r="AD1067" s="60"/>
      <c r="AE1067" s="60"/>
      <c r="AF1067" s="60"/>
      <c r="AG1067" s="60"/>
      <c r="AH1067" s="60"/>
      <c r="AI1067" s="60"/>
      <c r="AJ1067" s="150"/>
      <c r="AK1067" s="60"/>
      <c r="AL1067" s="60"/>
      <c r="AM1067" s="60"/>
      <c r="AN1067" s="60"/>
      <c r="AO1067" s="60"/>
      <c r="AP1067" s="60"/>
      <c r="AQ1067" s="151"/>
      <c r="AR1067" s="53"/>
      <c r="AS1067" s="53"/>
      <c r="AT1067" s="60"/>
      <c r="AU1067" s="53"/>
      <c r="AV1067" s="268"/>
      <c r="AW1067" s="152"/>
      <c r="AX1067" s="153"/>
      <c r="AY1067" s="53"/>
      <c r="AZ1067" s="53"/>
    </row>
    <row r="1068" spans="1:52">
      <c r="A1068" s="53"/>
      <c r="B1068" s="53"/>
      <c r="C1068" s="16"/>
      <c r="D1068" s="53"/>
      <c r="E1068" s="53"/>
      <c r="F1068" s="60"/>
      <c r="G1068" s="60"/>
      <c r="H1068" s="60"/>
      <c r="I1068" s="60"/>
      <c r="J1068" s="60"/>
      <c r="K1068" s="60"/>
      <c r="L1068" s="68"/>
      <c r="M1068" s="60"/>
      <c r="N1068" s="60"/>
      <c r="O1068" s="60"/>
      <c r="P1068" s="60"/>
      <c r="Q1068" s="60"/>
      <c r="R1068" s="60"/>
      <c r="S1068" s="60"/>
      <c r="T1068" s="60"/>
      <c r="U1068" s="60"/>
      <c r="V1068" s="60"/>
      <c r="W1068" s="60"/>
      <c r="X1068" s="60"/>
      <c r="Y1068" s="60"/>
      <c r="Z1068" s="60"/>
      <c r="AA1068" s="60"/>
      <c r="AB1068" s="60"/>
      <c r="AC1068" s="60"/>
      <c r="AD1068" s="60"/>
      <c r="AE1068" s="60"/>
      <c r="AF1068" s="60"/>
      <c r="AG1068" s="60"/>
      <c r="AH1068" s="60"/>
      <c r="AI1068" s="60"/>
      <c r="AJ1068" s="150"/>
      <c r="AK1068" s="60"/>
      <c r="AL1068" s="60"/>
      <c r="AM1068" s="60"/>
      <c r="AN1068" s="60"/>
      <c r="AO1068" s="60"/>
      <c r="AP1068" s="60"/>
      <c r="AQ1068" s="151"/>
      <c r="AR1068" s="53"/>
      <c r="AS1068" s="53"/>
      <c r="AT1068" s="60"/>
      <c r="AU1068" s="53"/>
      <c r="AV1068" s="268"/>
      <c r="AW1068" s="152"/>
      <c r="AX1068" s="153"/>
      <c r="AY1068" s="53"/>
      <c r="AZ1068" s="53"/>
    </row>
    <row r="1069" spans="1:52">
      <c r="A1069" s="53"/>
      <c r="B1069" s="53"/>
      <c r="C1069" s="16"/>
      <c r="D1069" s="53"/>
      <c r="E1069" s="53"/>
      <c r="F1069" s="60"/>
      <c r="G1069" s="60"/>
      <c r="H1069" s="60"/>
      <c r="I1069" s="60"/>
      <c r="J1069" s="60"/>
      <c r="K1069" s="60"/>
      <c r="L1069" s="68"/>
      <c r="M1069" s="60"/>
      <c r="N1069" s="60"/>
      <c r="O1069" s="60"/>
      <c r="P1069" s="60"/>
      <c r="Q1069" s="60"/>
      <c r="R1069" s="60"/>
      <c r="S1069" s="60"/>
      <c r="T1069" s="60"/>
      <c r="U1069" s="60"/>
      <c r="V1069" s="60"/>
      <c r="W1069" s="60"/>
      <c r="X1069" s="60"/>
      <c r="Y1069" s="60"/>
      <c r="Z1069" s="60"/>
      <c r="AA1069" s="60"/>
      <c r="AB1069" s="60"/>
      <c r="AC1069" s="60"/>
      <c r="AD1069" s="60"/>
      <c r="AE1069" s="60"/>
      <c r="AF1069" s="60"/>
      <c r="AG1069" s="60"/>
      <c r="AH1069" s="60"/>
      <c r="AI1069" s="60"/>
      <c r="AJ1069" s="150"/>
      <c r="AK1069" s="60"/>
      <c r="AL1069" s="60"/>
      <c r="AM1069" s="60"/>
      <c r="AN1069" s="60"/>
      <c r="AO1069" s="60"/>
      <c r="AP1069" s="60"/>
      <c r="AQ1069" s="151"/>
      <c r="AR1069" s="53"/>
      <c r="AS1069" s="53"/>
      <c r="AT1069" s="60"/>
      <c r="AU1069" s="53"/>
      <c r="AV1069" s="268"/>
      <c r="AW1069" s="152"/>
      <c r="AX1069" s="153"/>
      <c r="AY1069" s="53"/>
      <c r="AZ1069" s="53"/>
    </row>
    <row r="1070" spans="1:52">
      <c r="A1070" s="53"/>
      <c r="B1070" s="53"/>
      <c r="C1070" s="16"/>
      <c r="D1070" s="53"/>
      <c r="E1070" s="53"/>
      <c r="F1070" s="60"/>
      <c r="G1070" s="60"/>
      <c r="H1070" s="60"/>
      <c r="I1070" s="60"/>
      <c r="J1070" s="60"/>
      <c r="K1070" s="60"/>
      <c r="L1070" s="68"/>
      <c r="M1070" s="60"/>
      <c r="N1070" s="60"/>
      <c r="O1070" s="60"/>
      <c r="P1070" s="60"/>
      <c r="Q1070" s="60"/>
      <c r="R1070" s="60"/>
      <c r="S1070" s="60"/>
      <c r="T1070" s="60"/>
      <c r="U1070" s="60"/>
      <c r="V1070" s="60"/>
      <c r="W1070" s="60"/>
      <c r="X1070" s="60"/>
      <c r="Y1070" s="60"/>
      <c r="Z1070" s="60"/>
      <c r="AA1070" s="60"/>
      <c r="AB1070" s="60"/>
      <c r="AC1070" s="60"/>
      <c r="AD1070" s="60"/>
      <c r="AE1070" s="60"/>
      <c r="AF1070" s="60"/>
      <c r="AG1070" s="60"/>
      <c r="AH1070" s="60"/>
      <c r="AI1070" s="60"/>
      <c r="AJ1070" s="150"/>
      <c r="AK1070" s="60"/>
      <c r="AL1070" s="60"/>
      <c r="AM1070" s="60"/>
      <c r="AN1070" s="60"/>
      <c r="AO1070" s="60"/>
      <c r="AP1070" s="60"/>
      <c r="AQ1070" s="151"/>
      <c r="AR1070" s="53"/>
      <c r="AS1070" s="53"/>
      <c r="AT1070" s="60"/>
      <c r="AU1070" s="53"/>
      <c r="AV1070" s="268"/>
      <c r="AW1070" s="152"/>
      <c r="AX1070" s="153"/>
      <c r="AY1070" s="53"/>
      <c r="AZ1070" s="53"/>
    </row>
    <row r="1071" spans="1:52">
      <c r="A1071" s="53"/>
      <c r="B1071" s="53"/>
      <c r="C1071" s="16"/>
      <c r="D1071" s="53"/>
      <c r="E1071" s="53"/>
      <c r="F1071" s="60"/>
      <c r="G1071" s="60"/>
      <c r="H1071" s="60"/>
      <c r="I1071" s="60"/>
      <c r="J1071" s="60"/>
      <c r="K1071" s="60"/>
      <c r="L1071" s="68"/>
      <c r="M1071" s="60"/>
      <c r="N1071" s="60"/>
      <c r="O1071" s="60"/>
      <c r="P1071" s="60"/>
      <c r="Q1071" s="60"/>
      <c r="R1071" s="60"/>
      <c r="S1071" s="60"/>
      <c r="T1071" s="60"/>
      <c r="U1071" s="60"/>
      <c r="V1071" s="60"/>
      <c r="W1071" s="60"/>
      <c r="X1071" s="60"/>
      <c r="Y1071" s="60"/>
      <c r="Z1071" s="60"/>
      <c r="AA1071" s="60"/>
      <c r="AB1071" s="60"/>
      <c r="AC1071" s="60"/>
      <c r="AD1071" s="60"/>
      <c r="AE1071" s="60"/>
      <c r="AF1071" s="60"/>
      <c r="AG1071" s="60"/>
      <c r="AH1071" s="60"/>
      <c r="AI1071" s="60"/>
      <c r="AJ1071" s="150"/>
      <c r="AK1071" s="60"/>
      <c r="AL1071" s="60"/>
      <c r="AM1071" s="60"/>
      <c r="AN1071" s="60"/>
      <c r="AO1071" s="60"/>
      <c r="AP1071" s="60"/>
      <c r="AQ1071" s="151"/>
      <c r="AR1071" s="53"/>
      <c r="AS1071" s="53"/>
      <c r="AT1071" s="60"/>
      <c r="AU1071" s="53"/>
      <c r="AV1071" s="268"/>
      <c r="AW1071" s="152"/>
      <c r="AX1071" s="153"/>
      <c r="AY1071" s="53"/>
      <c r="AZ1071" s="53"/>
    </row>
    <row r="1072" spans="1:52">
      <c r="A1072" s="53"/>
      <c r="B1072" s="53"/>
      <c r="C1072" s="16"/>
      <c r="D1072" s="53"/>
      <c r="E1072" s="53"/>
      <c r="F1072" s="60"/>
      <c r="G1072" s="60"/>
      <c r="H1072" s="60"/>
      <c r="I1072" s="60"/>
      <c r="J1072" s="60"/>
      <c r="K1072" s="60"/>
      <c r="L1072" s="68"/>
      <c r="M1072" s="60"/>
      <c r="N1072" s="60"/>
      <c r="O1072" s="60"/>
      <c r="P1072" s="60"/>
      <c r="Q1072" s="60"/>
      <c r="R1072" s="60"/>
      <c r="S1072" s="60"/>
      <c r="T1072" s="60"/>
      <c r="U1072" s="60"/>
      <c r="V1072" s="60"/>
      <c r="W1072" s="60"/>
      <c r="X1072" s="60"/>
      <c r="Y1072" s="60"/>
      <c r="Z1072" s="60"/>
      <c r="AA1072" s="60"/>
      <c r="AB1072" s="60"/>
      <c r="AC1072" s="60"/>
      <c r="AD1072" s="60"/>
      <c r="AE1072" s="60"/>
      <c r="AF1072" s="60"/>
      <c r="AG1072" s="60"/>
      <c r="AH1072" s="60"/>
      <c r="AI1072" s="60"/>
      <c r="AJ1072" s="150"/>
      <c r="AK1072" s="60"/>
      <c r="AL1072" s="60"/>
      <c r="AM1072" s="60"/>
      <c r="AN1072" s="60"/>
      <c r="AO1072" s="60"/>
      <c r="AP1072" s="60"/>
      <c r="AQ1072" s="151"/>
      <c r="AR1072" s="53"/>
      <c r="AS1072" s="53"/>
      <c r="AT1072" s="60"/>
      <c r="AU1072" s="53"/>
      <c r="AV1072" s="268"/>
      <c r="AW1072" s="152"/>
      <c r="AX1072" s="153"/>
      <c r="AY1072" s="53"/>
      <c r="AZ1072" s="53"/>
    </row>
    <row r="1073" spans="1:52">
      <c r="A1073" s="53"/>
      <c r="B1073" s="53"/>
      <c r="C1073" s="16"/>
      <c r="D1073" s="53"/>
      <c r="E1073" s="53"/>
      <c r="F1073" s="60"/>
      <c r="G1073" s="60"/>
      <c r="H1073" s="60"/>
      <c r="I1073" s="60"/>
      <c r="J1073" s="60"/>
      <c r="K1073" s="60"/>
      <c r="L1073" s="68"/>
      <c r="M1073" s="60"/>
      <c r="N1073" s="60"/>
      <c r="O1073" s="60"/>
      <c r="P1073" s="60"/>
      <c r="Q1073" s="60"/>
      <c r="R1073" s="60"/>
      <c r="S1073" s="60"/>
      <c r="T1073" s="60"/>
      <c r="U1073" s="60"/>
      <c r="V1073" s="60"/>
      <c r="W1073" s="60"/>
      <c r="X1073" s="60"/>
      <c r="Y1073" s="60"/>
      <c r="Z1073" s="60"/>
      <c r="AA1073" s="60"/>
      <c r="AB1073" s="60"/>
      <c r="AC1073" s="60"/>
      <c r="AD1073" s="60"/>
      <c r="AE1073" s="60"/>
      <c r="AF1073" s="60"/>
      <c r="AG1073" s="60"/>
      <c r="AH1073" s="60"/>
      <c r="AI1073" s="60"/>
      <c r="AJ1073" s="150"/>
      <c r="AK1073" s="60"/>
      <c r="AL1073" s="60"/>
      <c r="AM1073" s="60"/>
      <c r="AN1073" s="60"/>
      <c r="AO1073" s="60"/>
      <c r="AP1073" s="60"/>
      <c r="AQ1073" s="151"/>
      <c r="AR1073" s="53"/>
      <c r="AS1073" s="53"/>
      <c r="AT1073" s="60"/>
      <c r="AU1073" s="53"/>
      <c r="AV1073" s="268"/>
      <c r="AW1073" s="152"/>
      <c r="AX1073" s="153"/>
      <c r="AY1073" s="53"/>
      <c r="AZ1073" s="53"/>
    </row>
    <row r="1074" spans="1:52">
      <c r="A1074" s="53"/>
      <c r="B1074" s="53"/>
      <c r="C1074" s="16"/>
      <c r="D1074" s="53"/>
      <c r="E1074" s="53"/>
      <c r="F1074" s="60"/>
      <c r="G1074" s="60"/>
      <c r="H1074" s="60"/>
      <c r="I1074" s="60"/>
      <c r="J1074" s="60"/>
      <c r="K1074" s="60"/>
      <c r="L1074" s="68"/>
      <c r="M1074" s="60"/>
      <c r="N1074" s="60"/>
      <c r="O1074" s="60"/>
      <c r="P1074" s="60"/>
      <c r="Q1074" s="60"/>
      <c r="R1074" s="60"/>
      <c r="S1074" s="60"/>
      <c r="T1074" s="60"/>
      <c r="U1074" s="60"/>
      <c r="V1074" s="60"/>
      <c r="W1074" s="60"/>
      <c r="X1074" s="60"/>
      <c r="Y1074" s="60"/>
      <c r="Z1074" s="60"/>
      <c r="AA1074" s="60"/>
      <c r="AB1074" s="60"/>
      <c r="AC1074" s="60"/>
      <c r="AD1074" s="60"/>
      <c r="AE1074" s="60"/>
      <c r="AF1074" s="60"/>
      <c r="AG1074" s="60"/>
      <c r="AH1074" s="60"/>
      <c r="AI1074" s="60"/>
      <c r="AJ1074" s="150"/>
      <c r="AK1074" s="60"/>
      <c r="AL1074" s="60"/>
      <c r="AM1074" s="60"/>
      <c r="AN1074" s="60"/>
      <c r="AO1074" s="60"/>
      <c r="AP1074" s="60"/>
      <c r="AQ1074" s="151"/>
      <c r="AR1074" s="53"/>
      <c r="AS1074" s="53"/>
      <c r="AT1074" s="60"/>
      <c r="AU1074" s="53"/>
      <c r="AV1074" s="268"/>
      <c r="AW1074" s="152"/>
      <c r="AX1074" s="153"/>
      <c r="AY1074" s="53"/>
      <c r="AZ1074" s="53"/>
    </row>
    <row r="1075" spans="1:52">
      <c r="A1075" s="53"/>
      <c r="B1075" s="53"/>
      <c r="C1075" s="16"/>
      <c r="D1075" s="53"/>
      <c r="E1075" s="53"/>
      <c r="F1075" s="60"/>
      <c r="G1075" s="60"/>
      <c r="H1075" s="60"/>
      <c r="I1075" s="60"/>
      <c r="J1075" s="60"/>
      <c r="K1075" s="60"/>
      <c r="L1075" s="68"/>
      <c r="M1075" s="60"/>
      <c r="N1075" s="60"/>
      <c r="O1075" s="60"/>
      <c r="P1075" s="60"/>
      <c r="Q1075" s="60"/>
      <c r="R1075" s="60"/>
      <c r="S1075" s="60"/>
      <c r="T1075" s="60"/>
      <c r="U1075" s="60"/>
      <c r="V1075" s="60"/>
      <c r="W1075" s="60"/>
      <c r="X1075" s="60"/>
      <c r="Y1075" s="60"/>
      <c r="Z1075" s="60"/>
      <c r="AA1075" s="60"/>
      <c r="AB1075" s="60"/>
      <c r="AC1075" s="60"/>
      <c r="AD1075" s="60"/>
      <c r="AE1075" s="60"/>
      <c r="AF1075" s="60"/>
      <c r="AG1075" s="60"/>
      <c r="AH1075" s="60"/>
      <c r="AI1075" s="60"/>
      <c r="AJ1075" s="150"/>
      <c r="AK1075" s="60"/>
      <c r="AL1075" s="60"/>
      <c r="AM1075" s="60"/>
      <c r="AN1075" s="60"/>
      <c r="AO1075" s="60"/>
      <c r="AP1075" s="60"/>
      <c r="AQ1075" s="151"/>
      <c r="AR1075" s="53"/>
      <c r="AS1075" s="53"/>
      <c r="AT1075" s="60"/>
      <c r="AU1075" s="53"/>
      <c r="AV1075" s="268"/>
      <c r="AW1075" s="152"/>
      <c r="AX1075" s="153"/>
      <c r="AY1075" s="53"/>
      <c r="AZ1075" s="53"/>
    </row>
    <row r="1076" spans="1:52">
      <c r="A1076" s="53"/>
      <c r="B1076" s="53"/>
      <c r="C1076" s="16"/>
      <c r="D1076" s="53"/>
      <c r="E1076" s="53"/>
      <c r="F1076" s="60"/>
      <c r="G1076" s="60"/>
      <c r="H1076" s="60"/>
      <c r="I1076" s="60"/>
      <c r="J1076" s="60"/>
      <c r="K1076" s="60"/>
      <c r="L1076" s="68"/>
      <c r="M1076" s="60"/>
      <c r="N1076" s="60"/>
      <c r="O1076" s="60"/>
      <c r="P1076" s="60"/>
      <c r="Q1076" s="60"/>
      <c r="R1076" s="60"/>
      <c r="S1076" s="60"/>
      <c r="T1076" s="60"/>
      <c r="U1076" s="60"/>
      <c r="V1076" s="60"/>
      <c r="W1076" s="60"/>
      <c r="X1076" s="60"/>
      <c r="Y1076" s="60"/>
      <c r="Z1076" s="60"/>
      <c r="AA1076" s="60"/>
      <c r="AB1076" s="60"/>
      <c r="AC1076" s="60"/>
      <c r="AD1076" s="60"/>
      <c r="AE1076" s="60"/>
      <c r="AF1076" s="60"/>
      <c r="AG1076" s="60"/>
      <c r="AH1076" s="60"/>
      <c r="AI1076" s="60"/>
      <c r="AJ1076" s="150"/>
      <c r="AK1076" s="60"/>
      <c r="AL1076" s="60"/>
      <c r="AM1076" s="60"/>
      <c r="AN1076" s="60"/>
      <c r="AO1076" s="60"/>
      <c r="AP1076" s="60"/>
      <c r="AQ1076" s="151"/>
      <c r="AR1076" s="53"/>
      <c r="AS1076" s="53"/>
      <c r="AT1076" s="60"/>
      <c r="AU1076" s="53"/>
      <c r="AV1076" s="268"/>
      <c r="AW1076" s="152"/>
      <c r="AX1076" s="153"/>
      <c r="AY1076" s="53"/>
      <c r="AZ1076" s="53"/>
    </row>
    <row r="1077" spans="1:52">
      <c r="A1077" s="53"/>
      <c r="B1077" s="53"/>
      <c r="C1077" s="16"/>
      <c r="D1077" s="53"/>
      <c r="E1077" s="53"/>
      <c r="F1077" s="60"/>
      <c r="G1077" s="60"/>
      <c r="H1077" s="60"/>
      <c r="I1077" s="60"/>
      <c r="J1077" s="60"/>
      <c r="K1077" s="60"/>
      <c r="L1077" s="68"/>
      <c r="M1077" s="60"/>
      <c r="N1077" s="60"/>
      <c r="O1077" s="60"/>
      <c r="P1077" s="60"/>
      <c r="Q1077" s="60"/>
      <c r="R1077" s="60"/>
      <c r="S1077" s="60"/>
      <c r="T1077" s="60"/>
      <c r="U1077" s="60"/>
      <c r="V1077" s="60"/>
      <c r="W1077" s="60"/>
      <c r="X1077" s="60"/>
      <c r="Y1077" s="60"/>
      <c r="Z1077" s="60"/>
      <c r="AA1077" s="60"/>
      <c r="AB1077" s="60"/>
      <c r="AC1077" s="60"/>
      <c r="AD1077" s="60"/>
      <c r="AE1077" s="60"/>
      <c r="AF1077" s="60"/>
      <c r="AG1077" s="60"/>
      <c r="AH1077" s="60"/>
      <c r="AI1077" s="60"/>
      <c r="AJ1077" s="150"/>
      <c r="AK1077" s="60"/>
      <c r="AL1077" s="60"/>
      <c r="AM1077" s="60"/>
      <c r="AN1077" s="60"/>
      <c r="AO1077" s="60"/>
      <c r="AP1077" s="60"/>
      <c r="AQ1077" s="151"/>
      <c r="AR1077" s="53"/>
      <c r="AS1077" s="53"/>
      <c r="AT1077" s="60"/>
      <c r="AU1077" s="53"/>
      <c r="AV1077" s="268"/>
      <c r="AW1077" s="152"/>
      <c r="AX1077" s="153"/>
      <c r="AY1077" s="53"/>
      <c r="AZ1077" s="53"/>
    </row>
    <row r="1078" spans="1:52">
      <c r="A1078" s="53"/>
      <c r="B1078" s="53"/>
      <c r="C1078" s="16"/>
      <c r="D1078" s="53"/>
      <c r="E1078" s="53"/>
      <c r="F1078" s="60"/>
      <c r="G1078" s="60"/>
      <c r="H1078" s="60"/>
      <c r="I1078" s="60"/>
      <c r="J1078" s="60"/>
      <c r="K1078" s="60"/>
      <c r="L1078" s="68"/>
      <c r="M1078" s="60"/>
      <c r="N1078" s="60"/>
      <c r="O1078" s="60"/>
      <c r="P1078" s="60"/>
      <c r="Q1078" s="60"/>
      <c r="R1078" s="60"/>
      <c r="S1078" s="60"/>
      <c r="T1078" s="60"/>
      <c r="U1078" s="60"/>
      <c r="V1078" s="60"/>
      <c r="W1078" s="60"/>
      <c r="X1078" s="60"/>
      <c r="Y1078" s="60"/>
      <c r="Z1078" s="60"/>
      <c r="AA1078" s="60"/>
      <c r="AB1078" s="60"/>
      <c r="AC1078" s="60"/>
      <c r="AD1078" s="60"/>
      <c r="AE1078" s="60"/>
      <c r="AF1078" s="60"/>
      <c r="AG1078" s="60"/>
      <c r="AH1078" s="60"/>
      <c r="AI1078" s="60"/>
      <c r="AJ1078" s="150"/>
      <c r="AK1078" s="60"/>
      <c r="AL1078" s="60"/>
      <c r="AM1078" s="60"/>
      <c r="AN1078" s="60"/>
      <c r="AO1078" s="60"/>
      <c r="AP1078" s="60"/>
      <c r="AQ1078" s="151"/>
      <c r="AR1078" s="53"/>
      <c r="AS1078" s="53"/>
      <c r="AT1078" s="60"/>
      <c r="AU1078" s="53"/>
      <c r="AV1078" s="268"/>
      <c r="AW1078" s="152"/>
      <c r="AX1078" s="153"/>
      <c r="AY1078" s="53"/>
      <c r="AZ1078" s="53"/>
    </row>
    <row r="1079" spans="1:52">
      <c r="A1079" s="53"/>
      <c r="B1079" s="53"/>
      <c r="C1079" s="16"/>
      <c r="D1079" s="53"/>
      <c r="E1079" s="53"/>
      <c r="F1079" s="60"/>
      <c r="G1079" s="60"/>
      <c r="H1079" s="60"/>
      <c r="I1079" s="60"/>
      <c r="J1079" s="60"/>
      <c r="K1079" s="60"/>
      <c r="L1079" s="68"/>
      <c r="M1079" s="60"/>
      <c r="N1079" s="60"/>
      <c r="O1079" s="60"/>
      <c r="P1079" s="60"/>
      <c r="Q1079" s="60"/>
      <c r="R1079" s="60"/>
      <c r="S1079" s="60"/>
      <c r="T1079" s="60"/>
      <c r="U1079" s="60"/>
      <c r="V1079" s="60"/>
      <c r="W1079" s="60"/>
      <c r="X1079" s="60"/>
      <c r="Y1079" s="60"/>
      <c r="Z1079" s="60"/>
      <c r="AA1079" s="60"/>
      <c r="AB1079" s="60"/>
      <c r="AC1079" s="60"/>
      <c r="AD1079" s="60"/>
      <c r="AE1079" s="60"/>
      <c r="AF1079" s="60"/>
      <c r="AG1079" s="60"/>
      <c r="AH1079" s="60"/>
      <c r="AI1079" s="60"/>
      <c r="AJ1079" s="150"/>
      <c r="AK1079" s="60"/>
      <c r="AL1079" s="60"/>
      <c r="AM1079" s="60"/>
      <c r="AN1079" s="60"/>
      <c r="AO1079" s="60"/>
      <c r="AP1079" s="60"/>
      <c r="AQ1079" s="151"/>
      <c r="AR1079" s="53"/>
      <c r="AS1079" s="53"/>
      <c r="AT1079" s="60"/>
      <c r="AU1079" s="53"/>
      <c r="AV1079" s="268"/>
      <c r="AW1079" s="152"/>
      <c r="AX1079" s="153"/>
      <c r="AY1079" s="53"/>
      <c r="AZ1079" s="53"/>
    </row>
    <row r="1080" spans="1:52">
      <c r="A1080" s="53"/>
      <c r="B1080" s="53"/>
      <c r="C1080" s="16"/>
      <c r="D1080" s="53"/>
      <c r="E1080" s="53"/>
      <c r="F1080" s="60"/>
      <c r="G1080" s="60"/>
      <c r="H1080" s="60"/>
      <c r="I1080" s="60"/>
      <c r="J1080" s="60"/>
      <c r="K1080" s="60"/>
      <c r="L1080" s="68"/>
      <c r="M1080" s="60"/>
      <c r="N1080" s="60"/>
      <c r="O1080" s="60"/>
      <c r="P1080" s="60"/>
      <c r="Q1080" s="60"/>
      <c r="R1080" s="60"/>
      <c r="S1080" s="60"/>
      <c r="T1080" s="60"/>
      <c r="U1080" s="60"/>
      <c r="V1080" s="60"/>
      <c r="W1080" s="60"/>
      <c r="X1080" s="60"/>
      <c r="Y1080" s="60"/>
      <c r="Z1080" s="60"/>
      <c r="AA1080" s="60"/>
      <c r="AB1080" s="60"/>
      <c r="AC1080" s="60"/>
      <c r="AD1080" s="60"/>
      <c r="AE1080" s="60"/>
      <c r="AF1080" s="60"/>
      <c r="AG1080" s="60"/>
      <c r="AH1080" s="60"/>
      <c r="AI1080" s="60"/>
      <c r="AJ1080" s="150"/>
      <c r="AK1080" s="60"/>
      <c r="AL1080" s="60"/>
      <c r="AM1080" s="60"/>
      <c r="AN1080" s="60"/>
      <c r="AO1080" s="60"/>
      <c r="AP1080" s="60"/>
      <c r="AQ1080" s="151"/>
      <c r="AR1080" s="53"/>
      <c r="AS1080" s="53"/>
      <c r="AT1080" s="60"/>
      <c r="AU1080" s="53"/>
      <c r="AV1080" s="268"/>
      <c r="AW1080" s="152"/>
      <c r="AX1080" s="153"/>
      <c r="AY1080" s="53"/>
      <c r="AZ1080" s="53"/>
    </row>
    <row r="1081" spans="1:52">
      <c r="A1081" s="53"/>
      <c r="B1081" s="53"/>
      <c r="C1081" s="16"/>
      <c r="D1081" s="53"/>
      <c r="E1081" s="53"/>
      <c r="F1081" s="60"/>
      <c r="G1081" s="60"/>
      <c r="H1081" s="60"/>
      <c r="I1081" s="60"/>
      <c r="J1081" s="60"/>
      <c r="K1081" s="60"/>
      <c r="L1081" s="68"/>
      <c r="M1081" s="60"/>
      <c r="N1081" s="60"/>
      <c r="O1081" s="60"/>
      <c r="P1081" s="60"/>
      <c r="Q1081" s="60"/>
      <c r="R1081" s="60"/>
      <c r="S1081" s="60"/>
      <c r="T1081" s="60"/>
      <c r="U1081" s="60"/>
      <c r="V1081" s="60"/>
      <c r="W1081" s="60"/>
      <c r="X1081" s="60"/>
      <c r="Y1081" s="60"/>
      <c r="Z1081" s="60"/>
      <c r="AA1081" s="60"/>
      <c r="AB1081" s="60"/>
      <c r="AC1081" s="60"/>
      <c r="AD1081" s="60"/>
      <c r="AE1081" s="60"/>
      <c r="AF1081" s="60"/>
      <c r="AG1081" s="60"/>
      <c r="AH1081" s="60"/>
      <c r="AI1081" s="60"/>
      <c r="AJ1081" s="150"/>
      <c r="AK1081" s="60"/>
      <c r="AL1081" s="60"/>
      <c r="AM1081" s="60"/>
      <c r="AN1081" s="60"/>
      <c r="AO1081" s="60"/>
      <c r="AP1081" s="60"/>
      <c r="AQ1081" s="151"/>
      <c r="AR1081" s="53"/>
      <c r="AS1081" s="53"/>
      <c r="AT1081" s="60"/>
      <c r="AU1081" s="53"/>
      <c r="AV1081" s="268"/>
      <c r="AW1081" s="152"/>
      <c r="AX1081" s="153"/>
      <c r="AY1081" s="53"/>
      <c r="AZ1081" s="53"/>
    </row>
    <row r="1082" spans="1:52">
      <c r="A1082" s="53"/>
      <c r="B1082" s="53"/>
      <c r="C1082" s="16"/>
      <c r="D1082" s="53"/>
      <c r="E1082" s="53"/>
      <c r="F1082" s="60"/>
      <c r="G1082" s="60"/>
      <c r="H1082" s="60"/>
      <c r="I1082" s="60"/>
      <c r="J1082" s="60"/>
      <c r="K1082" s="60"/>
      <c r="L1082" s="68"/>
      <c r="M1082" s="60"/>
      <c r="N1082" s="60"/>
      <c r="O1082" s="60"/>
      <c r="P1082" s="60"/>
      <c r="Q1082" s="60"/>
      <c r="R1082" s="60"/>
      <c r="S1082" s="60"/>
      <c r="T1082" s="60"/>
      <c r="U1082" s="60"/>
      <c r="V1082" s="60"/>
      <c r="W1082" s="60"/>
      <c r="X1082" s="60"/>
      <c r="Y1082" s="60"/>
      <c r="Z1082" s="60"/>
      <c r="AA1082" s="60"/>
      <c r="AB1082" s="60"/>
      <c r="AC1082" s="60"/>
      <c r="AD1082" s="60"/>
      <c r="AE1082" s="60"/>
      <c r="AF1082" s="60"/>
      <c r="AG1082" s="60"/>
      <c r="AH1082" s="60"/>
      <c r="AI1082" s="60"/>
      <c r="AJ1082" s="150"/>
      <c r="AK1082" s="60"/>
      <c r="AL1082" s="60"/>
      <c r="AM1082" s="60"/>
      <c r="AN1082" s="60"/>
      <c r="AO1082" s="60"/>
      <c r="AP1082" s="60"/>
      <c r="AQ1082" s="151"/>
      <c r="AR1082" s="53"/>
      <c r="AS1082" s="53"/>
      <c r="AT1082" s="60"/>
      <c r="AU1082" s="53"/>
      <c r="AV1082" s="268"/>
      <c r="AW1082" s="152"/>
      <c r="AX1082" s="153"/>
      <c r="AY1082" s="53"/>
      <c r="AZ1082" s="53"/>
    </row>
    <row r="1083" spans="1:52">
      <c r="A1083" s="53"/>
      <c r="B1083" s="53"/>
      <c r="C1083" s="16"/>
      <c r="D1083" s="53"/>
      <c r="E1083" s="53"/>
      <c r="F1083" s="60"/>
      <c r="G1083" s="60"/>
      <c r="H1083" s="60"/>
      <c r="I1083" s="60"/>
      <c r="J1083" s="60"/>
      <c r="K1083" s="60"/>
      <c r="L1083" s="68"/>
      <c r="M1083" s="60"/>
      <c r="N1083" s="60"/>
      <c r="O1083" s="60"/>
      <c r="P1083" s="60"/>
      <c r="Q1083" s="60"/>
      <c r="R1083" s="60"/>
      <c r="S1083" s="60"/>
      <c r="T1083" s="60"/>
      <c r="U1083" s="60"/>
      <c r="V1083" s="60"/>
      <c r="W1083" s="60"/>
      <c r="X1083" s="60"/>
      <c r="Y1083" s="60"/>
      <c r="Z1083" s="60"/>
      <c r="AA1083" s="60"/>
      <c r="AB1083" s="60"/>
      <c r="AC1083" s="60"/>
      <c r="AD1083" s="60"/>
      <c r="AE1083" s="60"/>
      <c r="AF1083" s="60"/>
      <c r="AG1083" s="60"/>
      <c r="AH1083" s="60"/>
      <c r="AI1083" s="60"/>
      <c r="AJ1083" s="150"/>
      <c r="AK1083" s="60"/>
      <c r="AL1083" s="60"/>
      <c r="AM1083" s="60"/>
      <c r="AN1083" s="60"/>
      <c r="AO1083" s="60"/>
      <c r="AP1083" s="60"/>
      <c r="AQ1083" s="151"/>
      <c r="AR1083" s="53"/>
      <c r="AS1083" s="53"/>
      <c r="AT1083" s="60"/>
      <c r="AU1083" s="53"/>
      <c r="AV1083" s="268"/>
      <c r="AW1083" s="152"/>
      <c r="AX1083" s="153"/>
      <c r="AY1083" s="53"/>
      <c r="AZ1083" s="53"/>
    </row>
    <row r="1084" spans="1:52">
      <c r="A1084" s="53"/>
      <c r="B1084" s="53"/>
      <c r="C1084" s="16"/>
      <c r="D1084" s="53"/>
      <c r="E1084" s="53"/>
      <c r="F1084" s="60"/>
      <c r="G1084" s="60"/>
      <c r="H1084" s="60"/>
      <c r="I1084" s="60"/>
      <c r="J1084" s="60"/>
      <c r="K1084" s="60"/>
      <c r="L1084" s="68"/>
      <c r="M1084" s="60"/>
      <c r="N1084" s="60"/>
      <c r="O1084" s="60"/>
      <c r="P1084" s="60"/>
      <c r="Q1084" s="60"/>
      <c r="R1084" s="60"/>
      <c r="S1084" s="60"/>
      <c r="T1084" s="60"/>
      <c r="U1084" s="60"/>
      <c r="V1084" s="60"/>
      <c r="W1084" s="60"/>
      <c r="X1084" s="60"/>
      <c r="Y1084" s="60"/>
      <c r="Z1084" s="60"/>
      <c r="AA1084" s="60"/>
      <c r="AB1084" s="60"/>
      <c r="AC1084" s="60"/>
      <c r="AD1084" s="60"/>
      <c r="AE1084" s="60"/>
      <c r="AF1084" s="60"/>
      <c r="AG1084" s="60"/>
      <c r="AH1084" s="60"/>
      <c r="AI1084" s="60"/>
      <c r="AJ1084" s="150"/>
      <c r="AK1084" s="60"/>
      <c r="AL1084" s="60"/>
      <c r="AM1084" s="60"/>
      <c r="AN1084" s="60"/>
      <c r="AO1084" s="60"/>
      <c r="AP1084" s="60"/>
      <c r="AQ1084" s="151"/>
      <c r="AR1084" s="53"/>
      <c r="AS1084" s="53"/>
      <c r="AT1084" s="60"/>
      <c r="AU1084" s="53"/>
      <c r="AV1084" s="268"/>
      <c r="AW1084" s="152"/>
      <c r="AX1084" s="153"/>
      <c r="AY1084" s="53"/>
      <c r="AZ1084" s="53"/>
    </row>
    <row r="1085" spans="1:52">
      <c r="A1085" s="53"/>
      <c r="B1085" s="53"/>
      <c r="C1085" s="16"/>
      <c r="D1085" s="53"/>
      <c r="E1085" s="53"/>
      <c r="F1085" s="60"/>
      <c r="G1085" s="60"/>
      <c r="H1085" s="60"/>
      <c r="I1085" s="60"/>
      <c r="J1085" s="60"/>
      <c r="K1085" s="60"/>
      <c r="L1085" s="68"/>
      <c r="M1085" s="60"/>
      <c r="N1085" s="60"/>
      <c r="O1085" s="60"/>
      <c r="P1085" s="60"/>
      <c r="Q1085" s="60"/>
      <c r="R1085" s="60"/>
      <c r="S1085" s="60"/>
      <c r="T1085" s="60"/>
      <c r="U1085" s="60"/>
      <c r="V1085" s="60"/>
      <c r="W1085" s="60"/>
      <c r="X1085" s="60"/>
      <c r="Y1085" s="60"/>
      <c r="Z1085" s="60"/>
      <c r="AA1085" s="60"/>
      <c r="AB1085" s="60"/>
      <c r="AC1085" s="60"/>
      <c r="AD1085" s="60"/>
      <c r="AE1085" s="60"/>
      <c r="AF1085" s="60"/>
      <c r="AG1085" s="60"/>
      <c r="AH1085" s="60"/>
      <c r="AI1085" s="60"/>
      <c r="AJ1085" s="150"/>
      <c r="AK1085" s="60"/>
      <c r="AL1085" s="60"/>
      <c r="AM1085" s="60"/>
      <c r="AN1085" s="60"/>
      <c r="AO1085" s="60"/>
      <c r="AP1085" s="60"/>
      <c r="AQ1085" s="151"/>
      <c r="AR1085" s="53"/>
      <c r="AS1085" s="53"/>
      <c r="AT1085" s="60"/>
      <c r="AU1085" s="53"/>
      <c r="AV1085" s="268"/>
      <c r="AW1085" s="152"/>
      <c r="AX1085" s="153"/>
      <c r="AY1085" s="53"/>
      <c r="AZ1085" s="53"/>
    </row>
    <row r="1086" spans="1:52">
      <c r="A1086" s="53"/>
      <c r="B1086" s="53"/>
      <c r="C1086" s="16"/>
      <c r="D1086" s="53"/>
      <c r="E1086" s="53"/>
      <c r="F1086" s="60"/>
      <c r="G1086" s="60"/>
      <c r="H1086" s="60"/>
      <c r="I1086" s="60"/>
      <c r="J1086" s="60"/>
      <c r="K1086" s="60"/>
      <c r="L1086" s="68"/>
      <c r="M1086" s="60"/>
      <c r="N1086" s="60"/>
      <c r="O1086" s="60"/>
      <c r="P1086" s="60"/>
      <c r="Q1086" s="60"/>
      <c r="R1086" s="60"/>
      <c r="S1086" s="60"/>
      <c r="T1086" s="60"/>
      <c r="U1086" s="60"/>
      <c r="V1086" s="60"/>
      <c r="W1086" s="60"/>
      <c r="X1086" s="60"/>
      <c r="Y1086" s="60"/>
      <c r="Z1086" s="60"/>
      <c r="AA1086" s="60"/>
      <c r="AB1086" s="60"/>
      <c r="AC1086" s="60"/>
      <c r="AD1086" s="60"/>
      <c r="AE1086" s="60"/>
      <c r="AF1086" s="60"/>
      <c r="AG1086" s="60"/>
      <c r="AH1086" s="60"/>
      <c r="AI1086" s="60"/>
      <c r="AJ1086" s="150"/>
      <c r="AK1086" s="60"/>
      <c r="AL1086" s="60"/>
      <c r="AM1086" s="60"/>
      <c r="AN1086" s="60"/>
      <c r="AO1086" s="60"/>
      <c r="AP1086" s="60"/>
      <c r="AQ1086" s="151"/>
      <c r="AR1086" s="53"/>
      <c r="AS1086" s="53"/>
      <c r="AT1086" s="60"/>
      <c r="AU1086" s="53"/>
      <c r="AV1086" s="268"/>
      <c r="AW1086" s="152"/>
      <c r="AX1086" s="153"/>
      <c r="AY1086" s="53"/>
      <c r="AZ1086" s="53"/>
    </row>
    <row r="1087" spans="1:52">
      <c r="A1087" s="53"/>
      <c r="B1087" s="53"/>
      <c r="C1087" s="16"/>
      <c r="D1087" s="53"/>
      <c r="E1087" s="53"/>
      <c r="F1087" s="60"/>
      <c r="G1087" s="60"/>
      <c r="H1087" s="60"/>
      <c r="I1087" s="60"/>
      <c r="J1087" s="60"/>
      <c r="K1087" s="60"/>
      <c r="L1087" s="68"/>
      <c r="M1087" s="60"/>
      <c r="N1087" s="60"/>
      <c r="O1087" s="60"/>
      <c r="P1087" s="60"/>
      <c r="Q1087" s="60"/>
      <c r="R1087" s="60"/>
      <c r="S1087" s="60"/>
      <c r="T1087" s="60"/>
      <c r="U1087" s="60"/>
      <c r="V1087" s="60"/>
      <c r="W1087" s="60"/>
      <c r="X1087" s="60"/>
      <c r="Y1087" s="60"/>
      <c r="Z1087" s="60"/>
      <c r="AA1087" s="60"/>
      <c r="AB1087" s="60"/>
      <c r="AC1087" s="60"/>
      <c r="AD1087" s="60"/>
      <c r="AE1087" s="60"/>
      <c r="AF1087" s="60"/>
      <c r="AG1087" s="60"/>
      <c r="AH1087" s="60"/>
      <c r="AI1087" s="60"/>
      <c r="AJ1087" s="150"/>
      <c r="AK1087" s="60"/>
      <c r="AL1087" s="60"/>
      <c r="AM1087" s="60"/>
      <c r="AN1087" s="60"/>
      <c r="AO1087" s="60"/>
      <c r="AP1087" s="60"/>
      <c r="AQ1087" s="151"/>
      <c r="AR1087" s="53"/>
      <c r="AS1087" s="53"/>
      <c r="AT1087" s="60"/>
      <c r="AU1087" s="53"/>
      <c r="AV1087" s="268"/>
      <c r="AW1087" s="152"/>
      <c r="AX1087" s="153"/>
      <c r="AY1087" s="53"/>
      <c r="AZ1087" s="53"/>
    </row>
    <row r="1088" spans="1:52">
      <c r="A1088" s="53"/>
      <c r="B1088" s="53"/>
      <c r="C1088" s="16"/>
      <c r="D1088" s="53"/>
      <c r="E1088" s="53"/>
      <c r="F1088" s="60"/>
      <c r="G1088" s="60"/>
      <c r="H1088" s="60"/>
      <c r="I1088" s="60"/>
      <c r="J1088" s="60"/>
      <c r="K1088" s="60"/>
      <c r="L1088" s="68"/>
      <c r="M1088" s="60"/>
      <c r="N1088" s="60"/>
      <c r="O1088" s="60"/>
      <c r="P1088" s="60"/>
      <c r="Q1088" s="60"/>
      <c r="R1088" s="60"/>
      <c r="S1088" s="60"/>
      <c r="T1088" s="60"/>
      <c r="U1088" s="60"/>
      <c r="V1088" s="60"/>
      <c r="W1088" s="60"/>
      <c r="X1088" s="60"/>
      <c r="Y1088" s="60"/>
      <c r="Z1088" s="60"/>
      <c r="AA1088" s="60"/>
      <c r="AB1088" s="60"/>
      <c r="AC1088" s="60"/>
      <c r="AD1088" s="60"/>
      <c r="AE1088" s="60"/>
      <c r="AF1088" s="60"/>
      <c r="AG1088" s="60"/>
      <c r="AH1088" s="60"/>
      <c r="AI1088" s="60"/>
      <c r="AJ1088" s="150"/>
      <c r="AK1088" s="60"/>
      <c r="AL1088" s="60"/>
      <c r="AM1088" s="60"/>
      <c r="AN1088" s="60"/>
      <c r="AO1088" s="60"/>
      <c r="AP1088" s="60"/>
      <c r="AQ1088" s="151"/>
      <c r="AR1088" s="53"/>
      <c r="AS1088" s="53"/>
      <c r="AT1088" s="60"/>
      <c r="AU1088" s="53"/>
      <c r="AV1088" s="268"/>
      <c r="AW1088" s="152"/>
      <c r="AX1088" s="153"/>
      <c r="AY1088" s="53"/>
      <c r="AZ1088" s="53"/>
    </row>
    <row r="1089" spans="1:52">
      <c r="A1089" s="53"/>
      <c r="B1089" s="53"/>
      <c r="C1089" s="16"/>
      <c r="D1089" s="53"/>
      <c r="E1089" s="53"/>
      <c r="F1089" s="60"/>
      <c r="G1089" s="60"/>
      <c r="H1089" s="60"/>
      <c r="I1089" s="60"/>
      <c r="J1089" s="60"/>
      <c r="K1089" s="60"/>
      <c r="L1089" s="68"/>
      <c r="M1089" s="60"/>
      <c r="N1089" s="60"/>
      <c r="O1089" s="60"/>
      <c r="P1089" s="60"/>
      <c r="Q1089" s="60"/>
      <c r="R1089" s="60"/>
      <c r="S1089" s="60"/>
      <c r="T1089" s="60"/>
      <c r="U1089" s="60"/>
      <c r="V1089" s="60"/>
      <c r="W1089" s="60"/>
      <c r="X1089" s="60"/>
      <c r="Y1089" s="60"/>
      <c r="Z1089" s="60"/>
      <c r="AA1089" s="60"/>
      <c r="AB1089" s="60"/>
      <c r="AC1089" s="60"/>
      <c r="AD1089" s="60"/>
      <c r="AE1089" s="60"/>
      <c r="AF1089" s="60"/>
      <c r="AG1089" s="60"/>
      <c r="AH1089" s="60"/>
      <c r="AI1089" s="60"/>
      <c r="AJ1089" s="150"/>
      <c r="AK1089" s="60"/>
      <c r="AL1089" s="60"/>
      <c r="AM1089" s="60"/>
      <c r="AN1089" s="60"/>
      <c r="AO1089" s="60"/>
      <c r="AP1089" s="60"/>
      <c r="AQ1089" s="151"/>
      <c r="AR1089" s="53"/>
      <c r="AS1089" s="53"/>
      <c r="AT1089" s="60"/>
      <c r="AU1089" s="53"/>
      <c r="AV1089" s="268"/>
      <c r="AW1089" s="152"/>
      <c r="AX1089" s="153"/>
      <c r="AY1089" s="53"/>
      <c r="AZ1089" s="53"/>
    </row>
    <row r="1090" spans="1:52">
      <c r="A1090" s="53"/>
      <c r="B1090" s="53"/>
      <c r="C1090" s="16"/>
      <c r="D1090" s="53"/>
      <c r="E1090" s="53"/>
      <c r="F1090" s="60"/>
      <c r="G1090" s="60"/>
      <c r="H1090" s="60"/>
      <c r="I1090" s="60"/>
      <c r="J1090" s="60"/>
      <c r="K1090" s="60"/>
      <c r="L1090" s="68"/>
      <c r="M1090" s="60"/>
      <c r="N1090" s="60"/>
      <c r="O1090" s="60"/>
      <c r="P1090" s="60"/>
      <c r="Q1090" s="60"/>
      <c r="R1090" s="60"/>
      <c r="S1090" s="60"/>
      <c r="T1090" s="60"/>
      <c r="U1090" s="60"/>
      <c r="V1090" s="60"/>
      <c r="W1090" s="60"/>
      <c r="X1090" s="60"/>
      <c r="Y1090" s="60"/>
      <c r="Z1090" s="60"/>
      <c r="AA1090" s="60"/>
      <c r="AB1090" s="60"/>
      <c r="AC1090" s="60"/>
      <c r="AD1090" s="60"/>
      <c r="AE1090" s="60"/>
      <c r="AF1090" s="60"/>
      <c r="AG1090" s="60"/>
      <c r="AH1090" s="60"/>
      <c r="AI1090" s="60"/>
      <c r="AJ1090" s="150"/>
      <c r="AK1090" s="60"/>
      <c r="AL1090" s="60"/>
      <c r="AM1090" s="60"/>
      <c r="AN1090" s="60"/>
      <c r="AO1090" s="60"/>
      <c r="AP1090" s="60"/>
      <c r="AQ1090" s="151"/>
      <c r="AR1090" s="53"/>
      <c r="AS1090" s="53"/>
      <c r="AT1090" s="60"/>
      <c r="AU1090" s="53"/>
      <c r="AV1090" s="268"/>
      <c r="AW1090" s="152"/>
      <c r="AX1090" s="153"/>
      <c r="AY1090" s="53"/>
      <c r="AZ1090" s="53"/>
    </row>
    <row r="1091" spans="1:52">
      <c r="A1091" s="53"/>
      <c r="B1091" s="53"/>
      <c r="C1091" s="16"/>
      <c r="D1091" s="53"/>
      <c r="E1091" s="53"/>
      <c r="F1091" s="60"/>
      <c r="G1091" s="60"/>
      <c r="H1091" s="60"/>
      <c r="I1091" s="60"/>
      <c r="J1091" s="60"/>
      <c r="K1091" s="60"/>
      <c r="L1091" s="68"/>
      <c r="M1091" s="60"/>
      <c r="N1091" s="60"/>
      <c r="O1091" s="60"/>
      <c r="P1091" s="60"/>
      <c r="Q1091" s="60"/>
      <c r="R1091" s="60"/>
      <c r="S1091" s="60"/>
      <c r="T1091" s="60"/>
      <c r="U1091" s="60"/>
      <c r="V1091" s="60"/>
      <c r="W1091" s="60"/>
      <c r="X1091" s="60"/>
      <c r="Y1091" s="60"/>
      <c r="Z1091" s="60"/>
      <c r="AA1091" s="60"/>
      <c r="AB1091" s="60"/>
      <c r="AC1091" s="60"/>
      <c r="AD1091" s="60"/>
      <c r="AE1091" s="60"/>
      <c r="AF1091" s="60"/>
      <c r="AG1091" s="60"/>
      <c r="AH1091" s="60"/>
      <c r="AI1091" s="60"/>
      <c r="AJ1091" s="150"/>
      <c r="AK1091" s="60"/>
      <c r="AL1091" s="60"/>
      <c r="AM1091" s="60"/>
      <c r="AN1091" s="60"/>
      <c r="AO1091" s="60"/>
      <c r="AP1091" s="60"/>
      <c r="AQ1091" s="151"/>
      <c r="AR1091" s="53"/>
      <c r="AS1091" s="53"/>
      <c r="AT1091" s="60"/>
      <c r="AU1091" s="53"/>
      <c r="AV1091" s="268"/>
      <c r="AW1091" s="152"/>
      <c r="AX1091" s="153"/>
      <c r="AY1091" s="53"/>
      <c r="AZ1091" s="53"/>
    </row>
    <row r="1092" spans="1:52">
      <c r="A1092" s="53"/>
      <c r="B1092" s="53"/>
      <c r="C1092" s="16"/>
      <c r="D1092" s="53"/>
      <c r="E1092" s="53"/>
      <c r="F1092" s="60"/>
      <c r="G1092" s="60"/>
      <c r="H1092" s="60"/>
      <c r="I1092" s="60"/>
      <c r="J1092" s="60"/>
      <c r="K1092" s="60"/>
      <c r="L1092" s="68"/>
      <c r="M1092" s="60"/>
      <c r="N1092" s="60"/>
      <c r="O1092" s="60"/>
      <c r="P1092" s="60"/>
      <c r="Q1092" s="60"/>
      <c r="R1092" s="60"/>
      <c r="S1092" s="60"/>
      <c r="T1092" s="60"/>
      <c r="U1092" s="60"/>
      <c r="V1092" s="60"/>
      <c r="W1092" s="60"/>
      <c r="X1092" s="60"/>
      <c r="Y1092" s="60"/>
      <c r="Z1092" s="60"/>
      <c r="AA1092" s="60"/>
      <c r="AB1092" s="60"/>
      <c r="AC1092" s="60"/>
      <c r="AD1092" s="60"/>
      <c r="AE1092" s="60"/>
      <c r="AF1092" s="60"/>
      <c r="AG1092" s="60"/>
      <c r="AH1092" s="60"/>
      <c r="AI1092" s="60"/>
      <c r="AJ1092" s="150"/>
      <c r="AK1092" s="60"/>
      <c r="AL1092" s="60"/>
      <c r="AM1092" s="60"/>
      <c r="AN1092" s="60"/>
      <c r="AO1092" s="60"/>
      <c r="AP1092" s="60"/>
      <c r="AQ1092" s="151"/>
      <c r="AR1092" s="53"/>
      <c r="AS1092" s="53"/>
      <c r="AT1092" s="60"/>
      <c r="AU1092" s="53"/>
      <c r="AV1092" s="268"/>
      <c r="AW1092" s="152"/>
      <c r="AX1092" s="153"/>
      <c r="AY1092" s="53"/>
      <c r="AZ1092" s="53"/>
    </row>
    <row r="1093" spans="1:52">
      <c r="A1093" s="53"/>
      <c r="B1093" s="53"/>
      <c r="C1093" s="16"/>
      <c r="D1093" s="53"/>
      <c r="E1093" s="53"/>
      <c r="F1093" s="60"/>
      <c r="G1093" s="60"/>
      <c r="H1093" s="60"/>
      <c r="I1093" s="60"/>
      <c r="J1093" s="60"/>
      <c r="K1093" s="60"/>
      <c r="L1093" s="68"/>
      <c r="M1093" s="60"/>
      <c r="N1093" s="60"/>
      <c r="O1093" s="60"/>
      <c r="P1093" s="60"/>
      <c r="Q1093" s="60"/>
      <c r="R1093" s="60"/>
      <c r="S1093" s="60"/>
      <c r="T1093" s="60"/>
      <c r="U1093" s="60"/>
      <c r="V1093" s="60"/>
      <c r="W1093" s="60"/>
      <c r="X1093" s="60"/>
      <c r="Y1093" s="60"/>
      <c r="Z1093" s="60"/>
      <c r="AA1093" s="60"/>
      <c r="AB1093" s="60"/>
      <c r="AC1093" s="60"/>
      <c r="AD1093" s="60"/>
      <c r="AE1093" s="60"/>
      <c r="AF1093" s="60"/>
      <c r="AG1093" s="60"/>
      <c r="AH1093" s="60"/>
      <c r="AI1093" s="60"/>
      <c r="AJ1093" s="150"/>
      <c r="AK1093" s="60"/>
      <c r="AL1093" s="60"/>
      <c r="AM1093" s="60"/>
      <c r="AN1093" s="60"/>
      <c r="AO1093" s="60"/>
      <c r="AP1093" s="60"/>
      <c r="AQ1093" s="151"/>
      <c r="AR1093" s="53"/>
      <c r="AS1093" s="53"/>
      <c r="AT1093" s="60"/>
      <c r="AU1093" s="53"/>
      <c r="AV1093" s="268"/>
      <c r="AW1093" s="152"/>
      <c r="AX1093" s="153"/>
      <c r="AY1093" s="53"/>
      <c r="AZ1093" s="53"/>
    </row>
    <row r="1094" spans="1:52">
      <c r="A1094" s="53"/>
      <c r="B1094" s="53"/>
      <c r="C1094" s="16"/>
      <c r="D1094" s="53"/>
      <c r="E1094" s="53"/>
      <c r="F1094" s="60"/>
      <c r="G1094" s="60"/>
      <c r="H1094" s="60"/>
      <c r="I1094" s="60"/>
      <c r="J1094" s="60"/>
      <c r="K1094" s="60"/>
      <c r="L1094" s="68"/>
      <c r="M1094" s="60"/>
      <c r="N1094" s="60"/>
      <c r="O1094" s="60"/>
      <c r="P1094" s="60"/>
      <c r="Q1094" s="60"/>
      <c r="R1094" s="60"/>
      <c r="S1094" s="60"/>
      <c r="T1094" s="60"/>
      <c r="U1094" s="60"/>
      <c r="V1094" s="60"/>
      <c r="W1094" s="60"/>
      <c r="X1094" s="60"/>
      <c r="Y1094" s="60"/>
      <c r="Z1094" s="60"/>
      <c r="AA1094" s="60"/>
      <c r="AB1094" s="60"/>
      <c r="AC1094" s="60"/>
      <c r="AD1094" s="60"/>
      <c r="AE1094" s="60"/>
      <c r="AF1094" s="60"/>
      <c r="AG1094" s="60"/>
      <c r="AH1094" s="60"/>
      <c r="AI1094" s="60"/>
      <c r="AJ1094" s="150"/>
      <c r="AK1094" s="60"/>
      <c r="AL1094" s="60"/>
      <c r="AM1094" s="60"/>
      <c r="AN1094" s="60"/>
      <c r="AO1094" s="60"/>
      <c r="AP1094" s="60"/>
      <c r="AQ1094" s="151"/>
      <c r="AR1094" s="53"/>
      <c r="AS1094" s="53"/>
      <c r="AT1094" s="60"/>
      <c r="AU1094" s="53"/>
      <c r="AV1094" s="268"/>
      <c r="AW1094" s="152"/>
      <c r="AX1094" s="153"/>
      <c r="AY1094" s="53"/>
      <c r="AZ1094" s="53"/>
    </row>
    <row r="1095" spans="1:52">
      <c r="A1095" s="53"/>
      <c r="B1095" s="53"/>
      <c r="C1095" s="16"/>
      <c r="D1095" s="53"/>
      <c r="E1095" s="53"/>
      <c r="F1095" s="60"/>
      <c r="G1095" s="60"/>
      <c r="H1095" s="60"/>
      <c r="I1095" s="60"/>
      <c r="J1095" s="60"/>
      <c r="K1095" s="60"/>
      <c r="L1095" s="68"/>
      <c r="M1095" s="60"/>
      <c r="N1095" s="60"/>
      <c r="O1095" s="60"/>
      <c r="P1095" s="60"/>
      <c r="Q1095" s="60"/>
      <c r="R1095" s="60"/>
      <c r="S1095" s="60"/>
      <c r="T1095" s="60"/>
      <c r="U1095" s="60"/>
      <c r="V1095" s="60"/>
      <c r="W1095" s="60"/>
      <c r="X1095" s="60"/>
      <c r="Y1095" s="60"/>
      <c r="Z1095" s="60"/>
      <c r="AA1095" s="60"/>
      <c r="AB1095" s="60"/>
      <c r="AC1095" s="60"/>
      <c r="AD1095" s="60"/>
      <c r="AE1095" s="60"/>
      <c r="AF1095" s="60"/>
      <c r="AG1095" s="60"/>
      <c r="AH1095" s="60"/>
      <c r="AI1095" s="60"/>
      <c r="AJ1095" s="150"/>
      <c r="AK1095" s="60"/>
      <c r="AL1095" s="60"/>
      <c r="AM1095" s="60"/>
      <c r="AN1095" s="60"/>
      <c r="AO1095" s="60"/>
      <c r="AP1095" s="60"/>
      <c r="AQ1095" s="151"/>
      <c r="AR1095" s="53"/>
      <c r="AS1095" s="53"/>
      <c r="AT1095" s="60"/>
      <c r="AU1095" s="53"/>
      <c r="AV1095" s="268"/>
      <c r="AW1095" s="152"/>
      <c r="AX1095" s="153"/>
      <c r="AY1095" s="53"/>
      <c r="AZ1095" s="53"/>
    </row>
    <row r="1096" spans="1:52">
      <c r="A1096" s="53"/>
      <c r="B1096" s="53"/>
      <c r="C1096" s="16"/>
      <c r="D1096" s="53"/>
      <c r="E1096" s="53"/>
      <c r="F1096" s="60"/>
      <c r="G1096" s="60"/>
      <c r="H1096" s="60"/>
      <c r="I1096" s="60"/>
      <c r="J1096" s="60"/>
      <c r="K1096" s="60"/>
      <c r="L1096" s="68"/>
      <c r="M1096" s="60"/>
      <c r="N1096" s="60"/>
      <c r="O1096" s="60"/>
      <c r="P1096" s="60"/>
      <c r="Q1096" s="60"/>
      <c r="R1096" s="60"/>
      <c r="S1096" s="60"/>
      <c r="T1096" s="60"/>
      <c r="U1096" s="60"/>
      <c r="V1096" s="60"/>
      <c r="W1096" s="60"/>
      <c r="X1096" s="60"/>
      <c r="Y1096" s="60"/>
      <c r="Z1096" s="60"/>
      <c r="AA1096" s="60"/>
      <c r="AB1096" s="60"/>
      <c r="AC1096" s="60"/>
      <c r="AD1096" s="60"/>
      <c r="AE1096" s="60"/>
      <c r="AF1096" s="60"/>
      <c r="AG1096" s="60"/>
      <c r="AH1096" s="60"/>
      <c r="AI1096" s="60"/>
      <c r="AJ1096" s="150"/>
      <c r="AK1096" s="60"/>
      <c r="AL1096" s="60"/>
      <c r="AM1096" s="60"/>
      <c r="AN1096" s="60"/>
      <c r="AO1096" s="60"/>
      <c r="AP1096" s="60"/>
      <c r="AQ1096" s="151"/>
      <c r="AR1096" s="53"/>
      <c r="AS1096" s="53"/>
      <c r="AT1096" s="60"/>
      <c r="AU1096" s="53"/>
      <c r="AV1096" s="268"/>
      <c r="AW1096" s="152"/>
      <c r="AX1096" s="153"/>
      <c r="AY1096" s="53"/>
      <c r="AZ1096" s="53"/>
    </row>
    <row r="1097" spans="1:52">
      <c r="A1097" s="53"/>
      <c r="B1097" s="53"/>
      <c r="C1097" s="16"/>
      <c r="D1097" s="53"/>
      <c r="E1097" s="53"/>
      <c r="F1097" s="60"/>
      <c r="G1097" s="60"/>
      <c r="H1097" s="60"/>
      <c r="I1097" s="60"/>
      <c r="J1097" s="60"/>
      <c r="K1097" s="60"/>
      <c r="L1097" s="68"/>
      <c r="M1097" s="60"/>
      <c r="N1097" s="60"/>
      <c r="O1097" s="60"/>
      <c r="P1097" s="60"/>
      <c r="Q1097" s="60"/>
      <c r="R1097" s="60"/>
      <c r="S1097" s="60"/>
      <c r="T1097" s="60"/>
      <c r="U1097" s="60"/>
      <c r="V1097" s="60"/>
      <c r="W1097" s="60"/>
      <c r="X1097" s="60"/>
      <c r="Y1097" s="60"/>
      <c r="Z1097" s="60"/>
      <c r="AA1097" s="60"/>
      <c r="AB1097" s="60"/>
      <c r="AC1097" s="60"/>
      <c r="AD1097" s="60"/>
      <c r="AE1097" s="60"/>
      <c r="AF1097" s="60"/>
      <c r="AG1097" s="60"/>
      <c r="AH1097" s="60"/>
      <c r="AI1097" s="60"/>
      <c r="AJ1097" s="150"/>
      <c r="AK1097" s="60"/>
      <c r="AL1097" s="60"/>
      <c r="AM1097" s="60"/>
      <c r="AN1097" s="60"/>
      <c r="AO1097" s="60"/>
      <c r="AP1097" s="60"/>
      <c r="AQ1097" s="151"/>
      <c r="AR1097" s="53"/>
      <c r="AS1097" s="53"/>
      <c r="AT1097" s="60"/>
      <c r="AU1097" s="53"/>
      <c r="AV1097" s="268"/>
      <c r="AW1097" s="152"/>
      <c r="AX1097" s="153"/>
      <c r="AY1097" s="53"/>
      <c r="AZ1097" s="53"/>
    </row>
    <row r="1098" spans="1:52">
      <c r="A1098" s="53"/>
      <c r="B1098" s="53"/>
      <c r="C1098" s="16"/>
      <c r="D1098" s="53"/>
      <c r="E1098" s="53"/>
      <c r="F1098" s="60"/>
      <c r="G1098" s="60"/>
      <c r="H1098" s="60"/>
      <c r="I1098" s="60"/>
      <c r="J1098" s="60"/>
      <c r="K1098" s="60"/>
      <c r="L1098" s="68"/>
      <c r="M1098" s="60"/>
      <c r="N1098" s="60"/>
      <c r="O1098" s="60"/>
      <c r="P1098" s="60"/>
      <c r="Q1098" s="60"/>
      <c r="R1098" s="60"/>
      <c r="S1098" s="60"/>
      <c r="T1098" s="60"/>
      <c r="U1098" s="60"/>
      <c r="V1098" s="60"/>
      <c r="W1098" s="60"/>
      <c r="X1098" s="60"/>
      <c r="Y1098" s="60"/>
      <c r="Z1098" s="60"/>
      <c r="AA1098" s="60"/>
      <c r="AB1098" s="60"/>
      <c r="AC1098" s="60"/>
      <c r="AD1098" s="60"/>
      <c r="AE1098" s="60"/>
      <c r="AF1098" s="60"/>
      <c r="AG1098" s="60"/>
      <c r="AH1098" s="60"/>
      <c r="AI1098" s="60"/>
      <c r="AJ1098" s="150"/>
      <c r="AK1098" s="60"/>
      <c r="AL1098" s="60"/>
      <c r="AM1098" s="60"/>
      <c r="AN1098" s="60"/>
      <c r="AO1098" s="60"/>
      <c r="AP1098" s="60"/>
      <c r="AQ1098" s="151"/>
      <c r="AR1098" s="53"/>
      <c r="AS1098" s="53"/>
      <c r="AT1098" s="60"/>
      <c r="AU1098" s="53"/>
      <c r="AV1098" s="268"/>
      <c r="AW1098" s="152"/>
      <c r="AX1098" s="153"/>
      <c r="AY1098" s="53"/>
      <c r="AZ1098" s="53"/>
    </row>
    <row r="1099" spans="1:52">
      <c r="A1099" s="53"/>
      <c r="B1099" s="53"/>
      <c r="C1099" s="16"/>
      <c r="D1099" s="53"/>
      <c r="E1099" s="53"/>
      <c r="F1099" s="60"/>
      <c r="G1099" s="60"/>
      <c r="H1099" s="60"/>
      <c r="I1099" s="60"/>
      <c r="J1099" s="60"/>
      <c r="K1099" s="60"/>
      <c r="L1099" s="68"/>
      <c r="M1099" s="60"/>
      <c r="N1099" s="60"/>
      <c r="O1099" s="60"/>
      <c r="P1099" s="60"/>
      <c r="Q1099" s="60"/>
      <c r="R1099" s="60"/>
      <c r="S1099" s="60"/>
      <c r="T1099" s="60"/>
      <c r="U1099" s="60"/>
      <c r="V1099" s="60"/>
      <c r="W1099" s="60"/>
      <c r="X1099" s="60"/>
      <c r="Y1099" s="60"/>
      <c r="Z1099" s="60"/>
      <c r="AA1099" s="60"/>
      <c r="AB1099" s="60"/>
      <c r="AC1099" s="60"/>
      <c r="AD1099" s="60"/>
      <c r="AE1099" s="60"/>
      <c r="AF1099" s="60"/>
      <c r="AG1099" s="60"/>
      <c r="AH1099" s="60"/>
      <c r="AI1099" s="60"/>
      <c r="AJ1099" s="150"/>
      <c r="AK1099" s="60"/>
      <c r="AL1099" s="60"/>
      <c r="AM1099" s="60"/>
      <c r="AN1099" s="60"/>
      <c r="AO1099" s="60"/>
      <c r="AP1099" s="60"/>
      <c r="AQ1099" s="151"/>
      <c r="AR1099" s="53"/>
      <c r="AS1099" s="53"/>
      <c r="AT1099" s="60"/>
      <c r="AU1099" s="53"/>
      <c r="AV1099" s="268"/>
      <c r="AW1099" s="152"/>
      <c r="AX1099" s="153"/>
      <c r="AY1099" s="53"/>
      <c r="AZ1099" s="53"/>
    </row>
    <row r="1100" spans="1:52">
      <c r="A1100" s="53"/>
      <c r="B1100" s="53"/>
      <c r="C1100" s="16"/>
      <c r="D1100" s="53"/>
      <c r="E1100" s="53"/>
      <c r="F1100" s="60"/>
      <c r="G1100" s="60"/>
      <c r="H1100" s="60"/>
      <c r="I1100" s="60"/>
      <c r="J1100" s="60"/>
      <c r="K1100" s="60"/>
      <c r="L1100" s="68"/>
      <c r="M1100" s="60"/>
      <c r="N1100" s="60"/>
      <c r="O1100" s="60"/>
      <c r="P1100" s="60"/>
      <c r="Q1100" s="60"/>
      <c r="R1100" s="60"/>
      <c r="S1100" s="60"/>
      <c r="T1100" s="60"/>
      <c r="U1100" s="60"/>
      <c r="V1100" s="60"/>
      <c r="W1100" s="60"/>
      <c r="X1100" s="60"/>
      <c r="Y1100" s="60"/>
      <c r="Z1100" s="60"/>
      <c r="AA1100" s="60"/>
      <c r="AB1100" s="60"/>
      <c r="AC1100" s="60"/>
      <c r="AD1100" s="60"/>
      <c r="AE1100" s="60"/>
      <c r="AF1100" s="60"/>
      <c r="AG1100" s="60"/>
      <c r="AH1100" s="60"/>
      <c r="AI1100" s="60"/>
      <c r="AJ1100" s="150"/>
      <c r="AK1100" s="60"/>
      <c r="AL1100" s="60"/>
      <c r="AM1100" s="60"/>
      <c r="AN1100" s="60"/>
      <c r="AO1100" s="60"/>
      <c r="AP1100" s="60"/>
      <c r="AQ1100" s="151"/>
      <c r="AR1100" s="53"/>
      <c r="AS1100" s="53"/>
      <c r="AT1100" s="60"/>
      <c r="AU1100" s="53"/>
      <c r="AV1100" s="268"/>
      <c r="AW1100" s="152"/>
      <c r="AX1100" s="153"/>
      <c r="AY1100" s="53"/>
      <c r="AZ1100" s="53"/>
    </row>
    <row r="1043386" spans="3:50" s="1" customFormat="1">
      <c r="C1043386" s="4"/>
      <c r="D1043386" s="154"/>
      <c r="E1043386" s="154"/>
      <c r="L1043386" s="254"/>
      <c r="AJ1043386" s="259"/>
      <c r="AQ1043386" s="260"/>
      <c r="AR1043386" s="154"/>
      <c r="AS1043386" s="154"/>
      <c r="AU1043386" s="154"/>
      <c r="AV1043386" s="276"/>
      <c r="AW1043386" s="261"/>
      <c r="AX1043386" s="262"/>
    </row>
  </sheetData>
  <sheetProtection algorithmName="SHA-512" hashValue="f9j5aRPS0a8gMgRzplqYdMfbLrzuzSxGohFgHYPOsYO4wXqkezhUpmtLZqo0GsXRGo1E8QEx7/WoFzq1Uq3hzA==" saltValue="thXf4Dkn2NK7UmE8uGJ21g==" spinCount="100000" sheet="1" objects="1" scenarios="1" formatCells="0" selectLockedCells="1"/>
  <phoneticPr fontId="8" type="noConversion"/>
  <conditionalFormatting sqref="A35:A1034">
    <cfRule type="expression" dxfId="53" priority="14" stopIfTrue="1">
      <formula>ISNA(A35)</formula>
    </cfRule>
  </conditionalFormatting>
  <conditionalFormatting sqref="B35:B1034">
    <cfRule type="duplicateValues" dxfId="52" priority="39"/>
    <cfRule type="expression" dxfId="51" priority="20" stopIfTrue="1">
      <formula>$C35=""</formula>
    </cfRule>
  </conditionalFormatting>
  <conditionalFormatting sqref="J35:K1034 F35:G1034">
    <cfRule type="duplicateValues" dxfId="50" priority="41"/>
  </conditionalFormatting>
  <conditionalFormatting sqref="M35">
    <cfRule type="expression" dxfId="49" priority="10">
      <formula>OR($E35="MD",$E35="FO",$E35="FA",$E35="FB",$E35="FC",$E35="FD")</formula>
    </cfRule>
  </conditionalFormatting>
  <conditionalFormatting sqref="M36:M1034">
    <cfRule type="expression" dxfId="48" priority="1623" stopIfTrue="1">
      <formula>OR($E36="MD",$E36="FO",$E36="FA",$E36="FB",$E36="FC",$E36="FD")</formula>
    </cfRule>
  </conditionalFormatting>
  <conditionalFormatting sqref="M509">
    <cfRule type="expression" dxfId="47" priority="16">
      <formula>OR($E509="MD",$E509="FO",$E509="FA",$E509="FB",$E509="FC",$E509="FD")</formula>
    </cfRule>
  </conditionalFormatting>
  <conditionalFormatting sqref="M509:Q509">
    <cfRule type="expression" dxfId="46" priority="18">
      <formula>ISNA($E509)</formula>
    </cfRule>
    <cfRule type="expression" dxfId="45" priority="17">
      <formula>$E509=""</formula>
    </cfRule>
  </conditionalFormatting>
  <conditionalFormatting sqref="M24:AH24">
    <cfRule type="expression" dxfId="44" priority="759">
      <formula>M$24=M$30</formula>
    </cfRule>
  </conditionalFormatting>
  <conditionalFormatting sqref="M35:AH1034">
    <cfRule type="expression" dxfId="43" priority="1">
      <formula>AND(M35&lt;&gt;"",M35&lt;&gt;M$33)</formula>
    </cfRule>
  </conditionalFormatting>
  <conditionalFormatting sqref="M35:AI35">
    <cfRule type="expression" dxfId="42" priority="7">
      <formula>ISNA($E35)</formula>
    </cfRule>
    <cfRule type="expression" dxfId="41" priority="6">
      <formula>$E35=""</formula>
    </cfRule>
  </conditionalFormatting>
  <conditionalFormatting sqref="M36:AI1034">
    <cfRule type="expression" dxfId="40" priority="21" stopIfTrue="1">
      <formula>$E36=""</formula>
    </cfRule>
    <cfRule type="expression" dxfId="39" priority="22">
      <formula>ISNA($E36)</formula>
    </cfRule>
  </conditionalFormatting>
  <conditionalFormatting sqref="N35">
    <cfRule type="expression" dxfId="38" priority="11" stopIfTrue="1">
      <formula>OR($E35="MA",$E35="MB",$E35="MC",$E35="MO")</formula>
    </cfRule>
  </conditionalFormatting>
  <conditionalFormatting sqref="N36:N1034">
    <cfRule type="expression" dxfId="37" priority="1624" stopIfTrue="1">
      <formula>OR($E36="MA",$E36="MB",$E36="MC",$E36="MO")</formula>
    </cfRule>
  </conditionalFormatting>
  <conditionalFormatting sqref="N509">
    <cfRule type="expression" dxfId="36" priority="15">
      <formula>OR($E509="MA",$E509="MB",$E509="MC",$E509="MO")</formula>
    </cfRule>
  </conditionalFormatting>
  <conditionalFormatting sqref="W35">
    <cfRule type="expression" dxfId="35" priority="9">
      <formula>$H35&lt;&gt;"M"</formula>
    </cfRule>
  </conditionalFormatting>
  <conditionalFormatting sqref="W36:W1034">
    <cfRule type="expression" dxfId="34" priority="34">
      <formula>$H36&lt;&gt;"M"</formula>
    </cfRule>
  </conditionalFormatting>
  <conditionalFormatting sqref="X35">
    <cfRule type="expression" dxfId="33" priority="8">
      <formula>$H35&lt;&gt;"F"</formula>
    </cfRule>
  </conditionalFormatting>
  <conditionalFormatting sqref="X36:X1034">
    <cfRule type="expression" dxfId="32" priority="33">
      <formula>$H36&lt;&gt;"F"</formula>
    </cfRule>
  </conditionalFormatting>
  <conditionalFormatting sqref="AD35:AE35">
    <cfRule type="expression" dxfId="31" priority="12">
      <formula>OR($E35="MD",$E35="FD")</formula>
    </cfRule>
  </conditionalFormatting>
  <conditionalFormatting sqref="AD36:AE1034">
    <cfRule type="expression" dxfId="30" priority="1625">
      <formula>OR($E36="MD",$E36="FD")</formula>
    </cfRule>
  </conditionalFormatting>
  <conditionalFormatting sqref="AQ34:AQ1034">
    <cfRule type="expression" dxfId="29" priority="5" stopIfTrue="1">
      <formula>ISNONTEXT(AQ34)</formula>
    </cfRule>
  </conditionalFormatting>
  <conditionalFormatting sqref="AU35:AU1034">
    <cfRule type="expression" dxfId="28" priority="4">
      <formula>ISTEXT(AU35)</formula>
    </cfRule>
  </conditionalFormatting>
  <dataValidations count="12">
    <dataValidation type="custom" allowBlank="1" showInputMessage="1" showErrorMessage="1" error="有關年齡組別不設此項目" sqref="W37:W1035 W35" xr:uid="{9EA91F9B-3FB5-F841-87E3-E63AA54D6F9C}">
      <formula1>$H35="M"</formula1>
    </dataValidation>
    <dataValidation type="custom" allowBlank="1" showInputMessage="1" showErrorMessage="1" error="有關年齡組別不設此項目" sqref="X37:X1035 X35" xr:uid="{B2599172-2D5D-F14E-96CA-0260EEC307B0}">
      <formula1>$H35="F"</formula1>
    </dataValidation>
    <dataValidation type="custom" allowBlank="1" showInputMessage="1" showErrorMessage="1" error="有關年齡組別不設此項目" sqref="M37:M508 M510:M1035 M35" xr:uid="{F915AE64-B0ED-CD49-B9D3-A27509904790}">
      <formula1>OR($E35="MO",$E35="MA",$E35="MB",$E35="MC")</formula1>
    </dataValidation>
    <dataValidation type="custom" allowBlank="1" showInputMessage="1" showErrorMessage="1" error="有關年齡組別不設此項目" sqref="N35 N510:N1035 N37:N508" xr:uid="{9E209AD4-104B-5241-B0BF-7510C2EE785C}">
      <formula1>OR($E35="MD",$E35="FA",$E35="FB",$E35="FC",$E35="FD",$E35="FO")</formula1>
    </dataValidation>
    <dataValidation type="custom" allowBlank="1" showInputMessage="1" showErrorMessage="1" sqref="T37:V1035 AA36:AC1035 Y37:Z1035 AF36:AF1035" xr:uid="{0D5D6A8E-E149-5942-90BC-92BEE29051DE}">
      <formula1>OR($E$35&lt;&gt;"",$E$35&lt;&gt;"#N/A")</formula1>
    </dataValidation>
    <dataValidation type="custom" allowBlank="1" showInputMessage="1" showErrorMessage="1" sqref="O35:S35 O37:Q508 R37:S1035 O510:Q1035" xr:uid="{B11BEE2C-EFBF-FD42-8E18-35E0D97E3E3B}">
      <formula1>OR($E35&lt;&gt;"",$E35&lt;&gt;"#N/A")</formula1>
    </dataValidation>
    <dataValidation type="custom" allowBlank="1" showInputMessage="1" showErrorMessage="1" errorTitle="輸入錯誤" error="請輸入正確電郵地址" sqref="AM426" xr:uid="{5F90E277-877C-FB42-98DF-02E9480BF09E}">
      <formula1>ISNUMBER(MATCH("*@*.?*",AM426,0))</formula1>
    </dataValidation>
    <dataValidation type="custom" allowBlank="1" showInputMessage="1" showErrorMessage="1" sqref="O509:Q509" xr:uid="{873BB721-6E37-2148-B7DA-A672E9D10774}">
      <formula1>OR($E509&lt;&gt;"",$E509&lt;&gt;"#N/A")</formula1>
      <formula2>0</formula2>
    </dataValidation>
    <dataValidation type="custom" allowBlank="1" showInputMessage="1" showErrorMessage="1" error="有關年齡組別不設此項目" sqref="N509" xr:uid="{1A417E03-34FF-8249-A2BB-D0650110CCFD}">
      <formula1>OR($E509="MD",$E509="FA",$E509="FB",$E509="FC",$E509="FD",$E509="FO")</formula1>
      <formula2>0</formula2>
    </dataValidation>
    <dataValidation type="custom" allowBlank="1" showInputMessage="1" showErrorMessage="1" error="有關年齡組別不設此項目" sqref="M509" xr:uid="{717FAB46-6F69-FA40-90E6-C91D91506434}">
      <formula1>OR($E509="MO",$E509="MA",$E509="MB",$E509="MC")</formula1>
      <formula2>0</formula2>
    </dataValidation>
    <dataValidation type="custom" allowBlank="1" showInputMessage="1" showErrorMessage="1" sqref="T35:V35 Y35:AC35 AF35" xr:uid="{D582B5DA-6DE7-FC4B-9FEA-7116935E6F52}">
      <formula1>OR($E$22&lt;&gt;"",$E$22&lt;&gt;"#N/A")</formula1>
    </dataValidation>
    <dataValidation type="custom" allowBlank="1" showInputMessage="1" showErrorMessage="1" sqref="AD35:AE1035" xr:uid="{E166D4BB-A7A8-6843-8E54-3190C5AB76CB}">
      <formula1>$I35&lt;$D$10</formula1>
    </dataValidation>
  </dataValidations>
  <hyperlinks>
    <hyperlink ref="AK33" r:id="rId1" display="http://www.tcaa.com.hk/wordpress/wp-content/uploads/2022/12/2022-TCAA-Member-Master-List.pdf" xr:uid="{505AB783-B36C-C24B-A283-F5E6475C6BC2}"/>
  </hyperlinks>
  <printOptions horizontalCentered="1"/>
  <pageMargins left="0.39370078740157483" right="0.39370078740157483" top="0.39370078740157483" bottom="0.39370078740157483" header="0.19685039370078741" footer="0.19685039370078741"/>
  <pageSetup paperSize="9" scale="68" fitToHeight="15" orientation="portrait" horizontalDpi="4294967292" verticalDpi="4294967292"/>
  <headerFooter>
    <oddFooter>&amp;L&amp;"新細明體,標準"&amp;8&amp;K000000&amp;A&amp;C&amp;"新細明體,標準"&amp;K000000P. &amp;P of &amp;N</oddFooter>
  </headerFooter>
  <ignoredErrors>
    <ignoredError sqref="AG30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F2330B-7C23-E14E-B5C0-277B93B09F93}">
  <sheetPr codeName="Worksheet___3">
    <pageSetUpPr fitToPage="1"/>
  </sheetPr>
  <dimension ref="A1:AK1035"/>
  <sheetViews>
    <sheetView topLeftCell="D1" zoomScale="90" zoomScaleNormal="90" zoomScalePageLayoutView="85" workbookViewId="0">
      <pane ySplit="34" topLeftCell="A35" activePane="bottomLeft" state="frozen"/>
      <selection activeCell="G525" sqref="G525"/>
      <selection pane="bottomLeft" activeCell="F35" sqref="F35"/>
    </sheetView>
  </sheetViews>
  <sheetFormatPr baseColWidth="10" defaultColWidth="10.6640625" defaultRowHeight="16"/>
  <cols>
    <col min="1" max="1" width="0" style="50" hidden="1" customWidth="1"/>
    <col min="2" max="2" width="10.6640625" style="51" hidden="1" customWidth="1"/>
    <col min="3" max="3" width="10.6640625" style="3" hidden="1" customWidth="1"/>
    <col min="4" max="5" width="10.33203125" style="50" bestFit="1" customWidth="1"/>
    <col min="6" max="6" width="11.5" style="50" customWidth="1"/>
    <col min="7" max="7" width="24.5" style="51" customWidth="1"/>
    <col min="8" max="8" width="12.6640625" style="51" customWidth="1"/>
    <col min="9" max="9" width="10.6640625" style="51" customWidth="1"/>
    <col min="10" max="10" width="17.5" style="1" customWidth="1"/>
    <col min="11" max="22" width="13.33203125" style="51" customWidth="1"/>
    <col min="23" max="23" width="10.6640625" style="51" hidden="1" customWidth="1"/>
    <col min="24" max="24" width="15.6640625" style="51" customWidth="1"/>
    <col min="25" max="25" width="15.33203125" style="147" customWidth="1"/>
    <col min="26" max="26" width="16.5" style="51" customWidth="1"/>
    <col min="27" max="27" width="26.6640625" style="139" customWidth="1"/>
    <col min="28" max="28" width="20.6640625" style="51" customWidth="1"/>
    <col min="29" max="29" width="21.6640625" style="51" customWidth="1"/>
    <col min="30" max="30" width="18.1640625" style="51" customWidth="1"/>
    <col min="31" max="31" width="14.1640625" style="148" bestFit="1" customWidth="1"/>
    <col min="32" max="32" width="14.1640625" style="15" bestFit="1" customWidth="1"/>
    <col min="33" max="33" width="13.83203125" style="25" hidden="1" customWidth="1"/>
    <col min="34" max="34" width="9.33203125" style="51" bestFit="1" customWidth="1"/>
    <col min="35" max="35" width="12.5" style="149" customWidth="1"/>
    <col min="36" max="36" width="19" style="50" customWidth="1"/>
    <col min="37" max="37" width="2.5" style="50" customWidth="1"/>
    <col min="38" max="16384" width="10.6640625" style="50"/>
  </cols>
  <sheetData>
    <row r="1" spans="1:37">
      <c r="A1" s="43"/>
      <c r="B1" s="44"/>
      <c r="C1" s="266"/>
      <c r="D1" s="43"/>
      <c r="E1" s="43"/>
      <c r="F1" s="43"/>
      <c r="G1" s="44"/>
      <c r="H1" s="44"/>
      <c r="I1" s="44"/>
      <c r="J1" s="45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6"/>
      <c r="Z1" s="44"/>
      <c r="AA1" s="47"/>
      <c r="AB1" s="44"/>
      <c r="AC1" s="44"/>
      <c r="AD1" s="44"/>
      <c r="AE1" s="48"/>
      <c r="AF1" s="30"/>
      <c r="AG1" s="18"/>
      <c r="AH1" s="44"/>
      <c r="AI1" s="49"/>
      <c r="AJ1" s="43"/>
      <c r="AK1" s="43"/>
    </row>
    <row r="2" spans="1:37" ht="24">
      <c r="A2" s="43"/>
      <c r="B2" s="44"/>
      <c r="C2" s="280">
        <v>2024</v>
      </c>
      <c r="D2" s="43" t="s">
        <v>183</v>
      </c>
      <c r="E2" s="43"/>
      <c r="F2" s="43"/>
      <c r="G2" s="44"/>
      <c r="H2" s="52" t="str">
        <f>'公開及青年組 Open &amp; Junior'!H2</f>
        <v>2024 公民田徑錦標賽 第3站</v>
      </c>
      <c r="I2" s="43"/>
      <c r="J2" s="53"/>
      <c r="K2" s="43"/>
      <c r="L2" s="54" t="s">
        <v>18</v>
      </c>
      <c r="M2" s="44"/>
      <c r="N2" s="43"/>
      <c r="O2" s="44"/>
      <c r="P2" s="44"/>
      <c r="Q2" s="44"/>
      <c r="R2" s="44"/>
      <c r="S2" s="44"/>
      <c r="T2" s="44"/>
      <c r="U2" s="44"/>
      <c r="V2" s="44"/>
      <c r="W2" s="44"/>
      <c r="X2" s="44"/>
      <c r="Y2" s="46"/>
      <c r="Z2" s="44"/>
      <c r="AA2" s="47"/>
      <c r="AB2" s="44"/>
      <c r="AC2" s="44"/>
      <c r="AD2" s="44"/>
      <c r="AE2" s="48"/>
      <c r="AF2" s="30"/>
      <c r="AG2" s="18"/>
      <c r="AH2" s="44"/>
      <c r="AI2" s="49"/>
      <c r="AJ2" s="43"/>
      <c r="AK2" s="43"/>
    </row>
    <row r="3" spans="1:37">
      <c r="A3" s="43"/>
      <c r="B3" s="44"/>
      <c r="C3" s="266" t="s">
        <v>98</v>
      </c>
      <c r="D3" s="55" t="s">
        <v>29</v>
      </c>
      <c r="E3" s="56" t="s">
        <v>91</v>
      </c>
      <c r="F3" s="57" t="s">
        <v>92</v>
      </c>
      <c r="G3" s="44"/>
      <c r="H3" s="58" t="str">
        <f>'公開及青年組 Open &amp; Junior'!H3</f>
        <v>地點：</v>
      </c>
      <c r="I3" s="43" t="str">
        <f>'公開及青年組 Open &amp; Junior'!I3</f>
        <v>灣仔運動場</v>
      </c>
      <c r="J3" s="53"/>
      <c r="K3" s="43"/>
      <c r="L3" s="44"/>
      <c r="M3" s="44"/>
      <c r="N3" s="59"/>
      <c r="O3" s="44"/>
      <c r="P3" s="44"/>
      <c r="Q3" s="44"/>
      <c r="R3" s="44"/>
      <c r="S3" s="44"/>
      <c r="T3" s="44"/>
      <c r="U3" s="44"/>
      <c r="V3" s="44"/>
      <c r="W3" s="44"/>
      <c r="X3" s="44"/>
      <c r="Y3" s="46"/>
      <c r="Z3" s="44"/>
      <c r="AA3" s="47"/>
      <c r="AB3" s="44"/>
      <c r="AC3" s="44"/>
      <c r="AD3" s="44"/>
      <c r="AE3" s="48"/>
      <c r="AF3" s="30"/>
      <c r="AG3" s="18"/>
      <c r="AH3" s="44"/>
      <c r="AI3" s="49"/>
      <c r="AJ3" s="43"/>
      <c r="AK3" s="43"/>
    </row>
    <row r="4" spans="1:37">
      <c r="A4" s="43"/>
      <c r="B4" s="44">
        <f>$C$2-C4</f>
        <v>11</v>
      </c>
      <c r="C4" s="266">
        <f>$C$2-11</f>
        <v>2013</v>
      </c>
      <c r="D4" s="61">
        <f t="shared" ref="D4:D9" si="0">$C4</f>
        <v>2013</v>
      </c>
      <c r="E4" s="44" t="s">
        <v>28</v>
      </c>
      <c r="F4" s="62" t="s">
        <v>12</v>
      </c>
      <c r="G4" s="44"/>
      <c r="H4" s="58" t="s">
        <v>151</v>
      </c>
      <c r="I4" s="43" t="s">
        <v>187</v>
      </c>
      <c r="J4" s="53"/>
      <c r="K4" s="43"/>
      <c r="L4" s="44"/>
      <c r="M4" s="44"/>
      <c r="N4" s="59"/>
      <c r="O4" s="44"/>
      <c r="P4" s="44"/>
      <c r="Q4" s="44"/>
      <c r="R4" s="44"/>
      <c r="S4" s="44"/>
      <c r="T4" s="44"/>
      <c r="U4" s="44"/>
      <c r="V4" s="44"/>
      <c r="W4" s="44"/>
      <c r="X4" s="44"/>
      <c r="Y4" s="46"/>
      <c r="Z4" s="44"/>
      <c r="AA4" s="47"/>
      <c r="AB4" s="44"/>
      <c r="AC4" s="44"/>
      <c r="AD4" s="44"/>
      <c r="AE4" s="48"/>
      <c r="AF4" s="30"/>
      <c r="AG4" s="18"/>
      <c r="AH4" s="44"/>
      <c r="AI4" s="49"/>
      <c r="AJ4" s="43"/>
      <c r="AK4" s="43"/>
    </row>
    <row r="5" spans="1:37">
      <c r="A5" s="43"/>
      <c r="B5" s="44">
        <f t="shared" ref="B5:B9" si="1">$C$2-C5</f>
        <v>10</v>
      </c>
      <c r="C5" s="266">
        <f>$C$2-10</f>
        <v>2014</v>
      </c>
      <c r="D5" s="61">
        <f t="shared" si="0"/>
        <v>2014</v>
      </c>
      <c r="E5" s="44" t="s">
        <v>27</v>
      </c>
      <c r="F5" s="62" t="s">
        <v>26</v>
      </c>
      <c r="G5" s="44"/>
      <c r="H5" s="43"/>
      <c r="I5" s="43"/>
      <c r="J5" s="53"/>
      <c r="K5" s="43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6"/>
      <c r="Z5" s="44"/>
      <c r="AA5" s="47"/>
      <c r="AB5" s="44"/>
      <c r="AC5" s="44"/>
      <c r="AD5" s="44"/>
      <c r="AE5" s="48"/>
      <c r="AF5" s="30"/>
      <c r="AG5" s="18"/>
      <c r="AH5" s="44"/>
      <c r="AI5" s="49"/>
      <c r="AJ5" s="43"/>
      <c r="AK5" s="43"/>
    </row>
    <row r="6" spans="1:37">
      <c r="A6" s="43"/>
      <c r="B6" s="44">
        <f t="shared" si="1"/>
        <v>9</v>
      </c>
      <c r="C6" s="266">
        <f>$C$2-9</f>
        <v>2015</v>
      </c>
      <c r="D6" s="61">
        <f t="shared" si="0"/>
        <v>2015</v>
      </c>
      <c r="E6" s="44" t="s">
        <v>25</v>
      </c>
      <c r="F6" s="62" t="s">
        <v>24</v>
      </c>
      <c r="G6" s="63" t="s">
        <v>68</v>
      </c>
      <c r="H6" s="43"/>
      <c r="I6" s="43"/>
      <c r="J6" s="53"/>
      <c r="K6" s="43"/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6"/>
      <c r="Z6" s="44"/>
      <c r="AA6" s="47"/>
      <c r="AB6" s="44"/>
      <c r="AC6" s="44"/>
      <c r="AD6" s="44"/>
      <c r="AE6" s="48"/>
      <c r="AF6" s="30"/>
      <c r="AG6" s="18"/>
      <c r="AH6" s="44"/>
      <c r="AI6" s="49"/>
      <c r="AJ6" s="43"/>
      <c r="AK6" s="43"/>
    </row>
    <row r="7" spans="1:37">
      <c r="A7" s="43"/>
      <c r="B7" s="44">
        <f t="shared" si="1"/>
        <v>8</v>
      </c>
      <c r="C7" s="266">
        <f>$C$2-8</f>
        <v>2016</v>
      </c>
      <c r="D7" s="61">
        <f t="shared" si="0"/>
        <v>2016</v>
      </c>
      <c r="E7" s="44" t="s">
        <v>23</v>
      </c>
      <c r="F7" s="62" t="s">
        <v>9</v>
      </c>
      <c r="G7" s="63" t="s">
        <v>124</v>
      </c>
      <c r="H7" s="43"/>
      <c r="I7" s="43"/>
      <c r="J7" s="53"/>
      <c r="K7" s="43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6"/>
      <c r="Z7" s="44"/>
      <c r="AA7" s="47"/>
      <c r="AB7" s="44"/>
      <c r="AC7" s="44"/>
      <c r="AD7" s="44"/>
      <c r="AE7" s="48"/>
      <c r="AF7" s="30"/>
      <c r="AG7" s="18"/>
      <c r="AH7" s="44"/>
      <c r="AI7" s="49"/>
      <c r="AJ7" s="43"/>
      <c r="AK7" s="43"/>
    </row>
    <row r="8" spans="1:37">
      <c r="A8" s="43"/>
      <c r="B8" s="44">
        <f t="shared" si="1"/>
        <v>7</v>
      </c>
      <c r="C8" s="266">
        <f>$C$2-7</f>
        <v>2017</v>
      </c>
      <c r="D8" s="61">
        <f t="shared" si="0"/>
        <v>2017</v>
      </c>
      <c r="E8" s="44" t="s">
        <v>22</v>
      </c>
      <c r="F8" s="62" t="s">
        <v>21</v>
      </c>
      <c r="G8" s="63" t="s">
        <v>125</v>
      </c>
      <c r="H8" s="43"/>
      <c r="I8" s="43"/>
      <c r="J8" s="53"/>
      <c r="K8" s="43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6"/>
      <c r="Z8" s="44"/>
      <c r="AA8" s="47"/>
      <c r="AB8" s="44"/>
      <c r="AC8" s="44"/>
      <c r="AD8" s="44"/>
      <c r="AE8" s="48"/>
      <c r="AF8" s="30"/>
      <c r="AG8" s="18"/>
      <c r="AH8" s="44"/>
      <c r="AI8" s="49"/>
      <c r="AJ8" s="43"/>
      <c r="AK8" s="43"/>
    </row>
    <row r="9" spans="1:37" s="74" customFormat="1" ht="15" customHeight="1">
      <c r="A9" s="64"/>
      <c r="B9" s="44">
        <f t="shared" si="1"/>
        <v>6</v>
      </c>
      <c r="C9" s="266">
        <f>$C$2-6</f>
        <v>2018</v>
      </c>
      <c r="D9" s="65">
        <f t="shared" si="0"/>
        <v>2018</v>
      </c>
      <c r="E9" s="66" t="s">
        <v>20</v>
      </c>
      <c r="F9" s="67" t="s">
        <v>19</v>
      </c>
      <c r="G9" s="68" t="s">
        <v>159</v>
      </c>
      <c r="H9" s="69"/>
      <c r="I9" s="64"/>
      <c r="J9" s="53"/>
      <c r="K9" s="69"/>
      <c r="L9" s="69"/>
      <c r="M9" s="70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71"/>
      <c r="Z9" s="69"/>
      <c r="AA9" s="47"/>
      <c r="AB9" s="69"/>
      <c r="AC9" s="69"/>
      <c r="AD9" s="69"/>
      <c r="AE9" s="72"/>
      <c r="AF9" s="31"/>
      <c r="AG9" s="19"/>
      <c r="AH9" s="69"/>
      <c r="AI9" s="73"/>
      <c r="AJ9" s="64"/>
      <c r="AK9" s="43"/>
    </row>
    <row r="10" spans="1:37" s="74" customFormat="1" ht="15" customHeight="1">
      <c r="A10" s="64"/>
      <c r="B10" s="69"/>
      <c r="C10" s="266"/>
      <c r="D10" s="64"/>
      <c r="E10" s="75"/>
      <c r="F10" s="69"/>
      <c r="G10" s="76" t="s">
        <v>189</v>
      </c>
      <c r="H10" s="69"/>
      <c r="I10" s="64"/>
      <c r="J10" s="53"/>
      <c r="K10" s="69"/>
      <c r="L10" s="69"/>
      <c r="M10" s="70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71"/>
      <c r="Z10" s="69"/>
      <c r="AA10" s="47"/>
      <c r="AB10" s="77"/>
      <c r="AC10" s="69"/>
      <c r="AD10" s="69"/>
      <c r="AE10" s="72"/>
      <c r="AF10" s="10"/>
      <c r="AG10" s="20"/>
      <c r="AH10" s="69"/>
      <c r="AI10" s="73"/>
      <c r="AJ10" s="64"/>
      <c r="AK10" s="43"/>
    </row>
    <row r="11" spans="1:37" s="74" customFormat="1" ht="15" customHeight="1">
      <c r="A11" s="64"/>
      <c r="B11" s="69"/>
      <c r="C11" s="60"/>
      <c r="D11" s="64"/>
      <c r="E11" s="75"/>
      <c r="F11" s="69"/>
      <c r="G11" s="78" t="s">
        <v>141</v>
      </c>
      <c r="H11" s="69"/>
      <c r="I11" s="64"/>
      <c r="J11" s="53"/>
      <c r="K11" s="69"/>
      <c r="L11" s="69"/>
      <c r="M11" s="70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71"/>
      <c r="Z11" s="69"/>
      <c r="AA11" s="47"/>
      <c r="AB11" s="77"/>
      <c r="AC11" s="69"/>
      <c r="AD11" s="69"/>
      <c r="AE11" s="72"/>
      <c r="AF11" s="10"/>
      <c r="AG11" s="20"/>
      <c r="AH11" s="69"/>
      <c r="AI11" s="73"/>
      <c r="AJ11" s="64"/>
      <c r="AK11" s="43"/>
    </row>
    <row r="12" spans="1:37" s="74" customFormat="1" ht="15" customHeight="1">
      <c r="A12" s="64"/>
      <c r="B12" s="69"/>
      <c r="C12" s="69"/>
      <c r="D12" s="64"/>
      <c r="E12" s="75"/>
      <c r="F12" s="69"/>
      <c r="G12" s="79"/>
      <c r="H12" s="69"/>
      <c r="I12" s="64"/>
      <c r="J12" s="80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69"/>
      <c r="Y12" s="69"/>
      <c r="Z12" s="69"/>
      <c r="AA12" s="47"/>
      <c r="AB12" s="77"/>
      <c r="AC12" s="69"/>
      <c r="AD12" s="69"/>
      <c r="AE12" s="72"/>
      <c r="AF12" s="10"/>
      <c r="AG12" s="20"/>
      <c r="AH12" s="69"/>
      <c r="AI12" s="73"/>
      <c r="AJ12" s="64"/>
      <c r="AK12" s="43"/>
    </row>
    <row r="13" spans="1:37" s="74" customFormat="1" ht="15" hidden="1" customHeight="1">
      <c r="A13" s="64"/>
      <c r="B13" s="69"/>
      <c r="C13" s="69"/>
      <c r="D13" s="64"/>
      <c r="E13" s="75"/>
      <c r="F13" s="69"/>
      <c r="G13" s="79"/>
      <c r="H13" s="69"/>
      <c r="I13" s="64"/>
      <c r="J13" s="80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69"/>
      <c r="Y13" s="69"/>
      <c r="Z13" s="69"/>
      <c r="AA13" s="47"/>
      <c r="AB13" s="77"/>
      <c r="AC13" s="69"/>
      <c r="AD13" s="69"/>
      <c r="AE13" s="72"/>
      <c r="AF13" s="10"/>
      <c r="AG13" s="20"/>
      <c r="AH13" s="69"/>
      <c r="AI13" s="73"/>
      <c r="AJ13" s="64"/>
      <c r="AK13" s="43"/>
    </row>
    <row r="14" spans="1:37" s="74" customFormat="1" ht="15" hidden="1" customHeight="1">
      <c r="A14" s="64"/>
      <c r="B14" s="69"/>
      <c r="C14" s="69"/>
      <c r="D14" s="64"/>
      <c r="E14" s="75"/>
      <c r="F14" s="69"/>
      <c r="G14" s="79"/>
      <c r="H14" s="69"/>
      <c r="I14" s="64"/>
      <c r="J14" s="80"/>
      <c r="K14" s="81"/>
      <c r="L14" s="81"/>
      <c r="M14" s="81"/>
      <c r="N14" s="81"/>
      <c r="O14" s="81"/>
      <c r="P14" s="81"/>
      <c r="Q14" s="81"/>
      <c r="R14" s="81"/>
      <c r="S14" s="81"/>
      <c r="T14" s="81"/>
      <c r="U14" s="81"/>
      <c r="V14" s="81"/>
      <c r="W14" s="81"/>
      <c r="X14" s="69"/>
      <c r="Y14" s="69"/>
      <c r="Z14" s="69"/>
      <c r="AA14" s="47"/>
      <c r="AB14" s="77"/>
      <c r="AC14" s="69"/>
      <c r="AD14" s="69"/>
      <c r="AE14" s="72"/>
      <c r="AF14" s="10"/>
      <c r="AG14" s="20"/>
      <c r="AH14" s="69"/>
      <c r="AI14" s="73"/>
      <c r="AJ14" s="64"/>
      <c r="AK14" s="43"/>
    </row>
    <row r="15" spans="1:37" s="74" customFormat="1" ht="15" hidden="1" customHeight="1">
      <c r="A15" s="64"/>
      <c r="B15" s="69"/>
      <c r="C15" s="69"/>
      <c r="D15" s="64"/>
      <c r="E15" s="75"/>
      <c r="F15" s="69"/>
      <c r="G15" s="79"/>
      <c r="H15" s="69"/>
      <c r="I15" s="64"/>
      <c r="J15" s="80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69"/>
      <c r="Y15" s="69"/>
      <c r="Z15" s="69"/>
      <c r="AA15" s="47"/>
      <c r="AB15" s="77"/>
      <c r="AC15" s="69"/>
      <c r="AD15" s="69"/>
      <c r="AE15" s="72"/>
      <c r="AF15" s="10"/>
      <c r="AG15" s="20"/>
      <c r="AH15" s="69"/>
      <c r="AI15" s="73"/>
      <c r="AJ15" s="64"/>
      <c r="AK15" s="43"/>
    </row>
    <row r="16" spans="1:37" s="74" customFormat="1" ht="15" hidden="1" customHeight="1">
      <c r="A16" s="64"/>
      <c r="B16" s="69"/>
      <c r="C16" s="69"/>
      <c r="D16" s="64"/>
      <c r="E16" s="75"/>
      <c r="F16" s="69"/>
      <c r="G16" s="79"/>
      <c r="H16" s="69"/>
      <c r="I16" s="64"/>
      <c r="J16" s="80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69"/>
      <c r="Y16" s="69"/>
      <c r="Z16" s="69"/>
      <c r="AA16" s="47"/>
      <c r="AB16" s="77"/>
      <c r="AC16" s="69"/>
      <c r="AD16" s="69"/>
      <c r="AE16" s="72"/>
      <c r="AF16" s="10"/>
      <c r="AG16" s="20"/>
      <c r="AH16" s="69"/>
      <c r="AI16" s="73"/>
      <c r="AJ16" s="64"/>
      <c r="AK16" s="43"/>
    </row>
    <row r="17" spans="1:37" s="74" customFormat="1" ht="15" hidden="1" customHeight="1">
      <c r="A17" s="64"/>
      <c r="B17" s="69"/>
      <c r="C17" s="69"/>
      <c r="D17" s="64"/>
      <c r="E17" s="75"/>
      <c r="F17" s="69"/>
      <c r="G17" s="79"/>
      <c r="H17" s="69"/>
      <c r="I17" s="64"/>
      <c r="J17" s="80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69"/>
      <c r="Y17" s="69"/>
      <c r="Z17" s="69"/>
      <c r="AA17" s="47"/>
      <c r="AB17" s="77"/>
      <c r="AC17" s="69"/>
      <c r="AD17" s="69"/>
      <c r="AE17" s="72"/>
      <c r="AF17" s="10"/>
      <c r="AG17" s="20"/>
      <c r="AH17" s="69"/>
      <c r="AI17" s="73"/>
      <c r="AJ17" s="64"/>
      <c r="AK17" s="43"/>
    </row>
    <row r="18" spans="1:37" s="74" customFormat="1" ht="15" hidden="1" customHeight="1">
      <c r="A18" s="64"/>
      <c r="B18" s="69"/>
      <c r="C18" s="69"/>
      <c r="D18" s="64"/>
      <c r="E18" s="75"/>
      <c r="F18" s="69"/>
      <c r="G18" s="79"/>
      <c r="H18" s="69"/>
      <c r="I18" s="64"/>
      <c r="J18" s="80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69"/>
      <c r="Y18" s="69"/>
      <c r="Z18" s="69"/>
      <c r="AA18" s="47"/>
      <c r="AB18" s="77"/>
      <c r="AC18" s="69"/>
      <c r="AD18" s="69"/>
      <c r="AE18" s="72"/>
      <c r="AF18" s="10"/>
      <c r="AG18" s="20"/>
      <c r="AH18" s="69"/>
      <c r="AI18" s="73"/>
      <c r="AJ18" s="64"/>
      <c r="AK18" s="43"/>
    </row>
    <row r="19" spans="1:37" s="74" customFormat="1" ht="15" hidden="1" customHeight="1">
      <c r="A19" s="64"/>
      <c r="B19" s="69"/>
      <c r="C19" s="69"/>
      <c r="D19" s="64"/>
      <c r="E19" s="75"/>
      <c r="F19" s="69"/>
      <c r="G19" s="79"/>
      <c r="H19" s="79"/>
      <c r="I19" s="79"/>
      <c r="J19" s="80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69"/>
      <c r="Y19" s="69"/>
      <c r="Z19" s="69"/>
      <c r="AA19" s="47"/>
      <c r="AB19" s="77"/>
      <c r="AC19" s="69"/>
      <c r="AD19" s="69"/>
      <c r="AE19" s="72"/>
      <c r="AF19" s="10"/>
      <c r="AG19" s="20"/>
      <c r="AH19" s="69"/>
      <c r="AI19" s="73"/>
      <c r="AJ19" s="64"/>
      <c r="AK19" s="43"/>
    </row>
    <row r="20" spans="1:37" s="74" customFormat="1" ht="15" hidden="1" customHeight="1">
      <c r="A20" s="64"/>
      <c r="B20" s="69"/>
      <c r="C20" s="69"/>
      <c r="D20" s="64"/>
      <c r="E20" s="75"/>
      <c r="F20" s="69"/>
      <c r="G20" s="79"/>
      <c r="H20" s="69"/>
      <c r="I20" s="64"/>
      <c r="J20" s="80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69"/>
      <c r="Y20" s="69"/>
      <c r="Z20" s="69"/>
      <c r="AA20" s="47"/>
      <c r="AB20" s="77"/>
      <c r="AC20" s="69"/>
      <c r="AD20" s="69"/>
      <c r="AE20" s="72"/>
      <c r="AF20" s="10"/>
      <c r="AG20" s="20"/>
      <c r="AH20" s="69"/>
      <c r="AI20" s="73"/>
      <c r="AJ20" s="64"/>
      <c r="AK20" s="43"/>
    </row>
    <row r="21" spans="1:37" s="74" customFormat="1" ht="15" hidden="1" customHeight="1">
      <c r="A21" s="64"/>
      <c r="B21" s="69"/>
      <c r="C21" s="69"/>
      <c r="D21" s="64"/>
      <c r="E21" s="75"/>
      <c r="F21" s="69"/>
      <c r="G21" s="79"/>
      <c r="H21" s="69"/>
      <c r="I21" s="64"/>
      <c r="J21" s="80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69"/>
      <c r="Y21" s="69"/>
      <c r="Z21" s="69"/>
      <c r="AA21" s="47"/>
      <c r="AB21" s="77"/>
      <c r="AC21" s="69"/>
      <c r="AD21" s="69"/>
      <c r="AE21" s="72"/>
      <c r="AF21" s="10"/>
      <c r="AG21" s="20"/>
      <c r="AH21" s="69"/>
      <c r="AI21" s="73"/>
      <c r="AJ21" s="64"/>
      <c r="AK21" s="43"/>
    </row>
    <row r="22" spans="1:37" s="74" customFormat="1" ht="15" hidden="1" customHeight="1">
      <c r="A22" s="64"/>
      <c r="B22" s="69"/>
      <c r="C22" s="69"/>
      <c r="D22" s="64"/>
      <c r="E22" s="75"/>
      <c r="F22" s="69"/>
      <c r="G22" s="79"/>
      <c r="H22" s="69"/>
      <c r="I22" s="64"/>
      <c r="J22" s="80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69"/>
      <c r="Y22" s="69"/>
      <c r="Z22" s="69"/>
      <c r="AA22" s="47"/>
      <c r="AB22" s="77"/>
      <c r="AC22" s="69"/>
      <c r="AD22" s="69"/>
      <c r="AE22" s="72"/>
      <c r="AF22" s="10"/>
      <c r="AG22" s="20"/>
      <c r="AH22" s="69"/>
      <c r="AI22" s="73"/>
      <c r="AJ22" s="64"/>
      <c r="AK22" s="43"/>
    </row>
    <row r="23" spans="1:37" s="74" customFormat="1" ht="15" hidden="1" customHeight="1">
      <c r="A23" s="64"/>
      <c r="B23" s="69"/>
      <c r="C23" s="69"/>
      <c r="D23" s="64"/>
      <c r="E23" s="75"/>
      <c r="F23" s="69"/>
      <c r="G23" s="79"/>
      <c r="H23" s="69"/>
      <c r="I23" s="64"/>
      <c r="J23" s="80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69"/>
      <c r="Y23" s="69"/>
      <c r="Z23" s="69"/>
      <c r="AA23" s="47"/>
      <c r="AB23" s="77"/>
      <c r="AC23" s="69"/>
      <c r="AD23" s="69"/>
      <c r="AE23" s="72"/>
      <c r="AF23" s="10"/>
      <c r="AG23" s="20"/>
      <c r="AH23" s="69"/>
      <c r="AI23" s="73"/>
      <c r="AJ23" s="64"/>
      <c r="AK23" s="43"/>
    </row>
    <row r="24" spans="1:37" s="74" customFormat="1" ht="15" hidden="1" customHeight="1">
      <c r="A24" s="64"/>
      <c r="B24" s="69"/>
      <c r="C24" s="266"/>
      <c r="D24" s="64"/>
      <c r="E24" s="75"/>
      <c r="F24" s="69"/>
      <c r="G24" s="79"/>
      <c r="H24" s="69"/>
      <c r="I24" s="64"/>
      <c r="J24" s="80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69"/>
      <c r="Y24" s="71"/>
      <c r="Z24" s="69"/>
      <c r="AA24" s="47"/>
      <c r="AB24" s="77"/>
      <c r="AC24" s="69"/>
      <c r="AD24" s="82"/>
      <c r="AE24" s="83"/>
      <c r="AF24" s="84"/>
      <c r="AG24" s="20"/>
      <c r="AH24" s="69"/>
      <c r="AI24" s="85"/>
      <c r="AJ24" s="64"/>
      <c r="AK24" s="43"/>
    </row>
    <row r="25" spans="1:37" s="74" customFormat="1" ht="15" hidden="1" customHeight="1">
      <c r="A25" s="64"/>
      <c r="B25" s="69"/>
      <c r="C25" s="266"/>
      <c r="D25" s="64"/>
      <c r="E25" s="75"/>
      <c r="F25" s="69"/>
      <c r="G25" s="79"/>
      <c r="H25" s="69"/>
      <c r="I25" s="64"/>
      <c r="J25" s="86"/>
      <c r="K25" s="69"/>
      <c r="L25" s="69"/>
      <c r="M25" s="70"/>
      <c r="N25" s="69"/>
      <c r="O25" s="47"/>
      <c r="P25" s="69"/>
      <c r="Q25" s="69"/>
      <c r="R25" s="69"/>
      <c r="S25" s="69"/>
      <c r="T25" s="69"/>
      <c r="U25" s="69"/>
      <c r="V25" s="69"/>
      <c r="W25" s="69"/>
      <c r="X25" s="69"/>
      <c r="Y25" s="71"/>
      <c r="Z25" s="69"/>
      <c r="AA25" s="47"/>
      <c r="AB25" s="77"/>
      <c r="AC25" s="69"/>
      <c r="AD25" s="69"/>
      <c r="AE25" s="72"/>
      <c r="AF25" s="10"/>
      <c r="AG25" s="20"/>
      <c r="AH25" s="69"/>
      <c r="AI25" s="73"/>
      <c r="AJ25" s="64"/>
      <c r="AK25" s="43"/>
    </row>
    <row r="26" spans="1:37" ht="16" customHeight="1">
      <c r="A26" s="310"/>
      <c r="B26" s="311"/>
      <c r="C26" s="312"/>
      <c r="D26" s="310"/>
      <c r="E26" s="313"/>
      <c r="F26" s="311"/>
      <c r="G26" s="87"/>
      <c r="H26" s="311"/>
      <c r="I26" s="310"/>
      <c r="J26" s="314"/>
      <c r="K26" s="315"/>
      <c r="L26" s="316"/>
      <c r="M26" s="317"/>
      <c r="N26" s="316"/>
      <c r="O26" s="318" t="s">
        <v>180</v>
      </c>
      <c r="P26" s="316"/>
      <c r="Q26" s="316"/>
      <c r="R26" s="316"/>
      <c r="S26" s="316"/>
      <c r="T26" s="316"/>
      <c r="U26" s="319"/>
      <c r="V26" s="311"/>
      <c r="W26" s="311"/>
      <c r="X26" s="311"/>
      <c r="Y26" s="320"/>
      <c r="Z26" s="311"/>
      <c r="AA26" s="311"/>
      <c r="AB26" s="321"/>
      <c r="AC26" s="311"/>
      <c r="AD26" s="311"/>
      <c r="AE26" s="322"/>
      <c r="AF26" s="323"/>
      <c r="AG26" s="324"/>
      <c r="AH26" s="311"/>
      <c r="AI26" s="104"/>
      <c r="AJ26" s="310"/>
      <c r="AK26" s="43"/>
    </row>
    <row r="27" spans="1:37" s="372" customFormat="1" ht="15" customHeight="1">
      <c r="A27" s="357"/>
      <c r="B27" s="358"/>
      <c r="C27" s="359"/>
      <c r="D27" s="357"/>
      <c r="E27" s="360"/>
      <c r="F27" s="358"/>
      <c r="G27" s="374" t="str">
        <f>"兩頁合計"&amp;" $"&amp;'公開及青年組 Open &amp; Junior'!AU29+'少年組 Youth'!AI29</f>
        <v>兩頁合計 $0</v>
      </c>
      <c r="H27" s="358"/>
      <c r="I27" s="357"/>
      <c r="J27" s="361"/>
      <c r="K27" s="362" t="s">
        <v>53</v>
      </c>
      <c r="L27" s="363" t="s">
        <v>45</v>
      </c>
      <c r="M27" s="363" t="s">
        <v>46</v>
      </c>
      <c r="N27" s="363" t="s">
        <v>47</v>
      </c>
      <c r="O27" s="363" t="s">
        <v>40</v>
      </c>
      <c r="P27" s="363" t="s">
        <v>39</v>
      </c>
      <c r="Q27" s="364" t="s">
        <v>51</v>
      </c>
      <c r="R27" s="364" t="s">
        <v>177</v>
      </c>
      <c r="S27" s="364" t="s">
        <v>185</v>
      </c>
      <c r="T27" s="363" t="s">
        <v>38</v>
      </c>
      <c r="U27" s="365" t="s">
        <v>52</v>
      </c>
      <c r="V27" s="364" t="s">
        <v>66</v>
      </c>
      <c r="W27" s="364"/>
      <c r="X27" s="364"/>
      <c r="Y27" s="366"/>
      <c r="Z27" s="358"/>
      <c r="AA27" s="358"/>
      <c r="AB27" s="367"/>
      <c r="AC27" s="358"/>
      <c r="AD27" s="358"/>
      <c r="AE27" s="368"/>
      <c r="AF27" s="369"/>
      <c r="AG27" s="369"/>
      <c r="AH27" s="364"/>
      <c r="AI27" s="370"/>
      <c r="AJ27" s="357"/>
      <c r="AK27" s="371"/>
    </row>
    <row r="28" spans="1:37" s="105" customFormat="1" ht="72" customHeight="1">
      <c r="A28" s="90"/>
      <c r="B28" s="91"/>
      <c r="C28" s="267"/>
      <c r="D28" s="92"/>
      <c r="E28" s="92"/>
      <c r="F28" s="91"/>
      <c r="G28" s="93" t="str">
        <f>"本頁"&amp;AI33</f>
        <v>本頁應付金額 $0</v>
      </c>
      <c r="H28" s="94"/>
      <c r="I28" s="95"/>
      <c r="J28" s="2"/>
      <c r="K28" s="96" t="s">
        <v>55</v>
      </c>
      <c r="L28" s="97" t="s">
        <v>55</v>
      </c>
      <c r="M28" s="98" t="s">
        <v>56</v>
      </c>
      <c r="N28" s="98" t="s">
        <v>57</v>
      </c>
      <c r="O28" s="98" t="s">
        <v>56</v>
      </c>
      <c r="P28" s="98" t="s">
        <v>56</v>
      </c>
      <c r="Q28" s="97" t="s">
        <v>93</v>
      </c>
      <c r="R28" s="98" t="s">
        <v>56</v>
      </c>
      <c r="S28" s="97" t="s">
        <v>93</v>
      </c>
      <c r="T28" s="98" t="s">
        <v>57</v>
      </c>
      <c r="U28" s="99" t="s">
        <v>55</v>
      </c>
      <c r="V28" s="100" t="s">
        <v>56</v>
      </c>
      <c r="W28" s="100"/>
      <c r="X28" s="101"/>
      <c r="Y28" s="102"/>
      <c r="Z28" s="103"/>
      <c r="AA28" s="88"/>
      <c r="AB28" s="101"/>
      <c r="AC28" s="91"/>
      <c r="AD28" s="90"/>
      <c r="AE28" s="90"/>
      <c r="AF28" s="90"/>
      <c r="AG28" s="89"/>
      <c r="AH28" s="101"/>
      <c r="AI28" s="104"/>
      <c r="AJ28" s="90"/>
      <c r="AK28" s="43"/>
    </row>
    <row r="29" spans="1:37" ht="21" hidden="1" customHeight="1">
      <c r="A29" s="43"/>
      <c r="B29" s="44"/>
      <c r="C29" s="266"/>
      <c r="D29" s="59"/>
      <c r="E29" s="59"/>
      <c r="F29" s="44"/>
      <c r="G29" s="106"/>
      <c r="H29" s="44"/>
      <c r="I29" s="44"/>
      <c r="J29" s="107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4"/>
      <c r="Z29" s="108"/>
      <c r="AA29" s="47"/>
      <c r="AB29" s="109"/>
      <c r="AC29" s="44"/>
      <c r="AD29" s="82" t="s">
        <v>76</v>
      </c>
      <c r="AE29" s="83">
        <f>SUM(AE35:AE1034)</f>
        <v>0</v>
      </c>
      <c r="AF29" s="110">
        <f>SUM($AF$35:$AF$1034)</f>
        <v>0</v>
      </c>
      <c r="AG29" s="84">
        <f>COUNTA(Y35:Y1034)*$Y$34</f>
        <v>0</v>
      </c>
      <c r="AH29" s="43"/>
      <c r="AI29" s="110">
        <f>SUM(AE29:AG29)</f>
        <v>0</v>
      </c>
      <c r="AJ29" s="111"/>
      <c r="AK29" s="43"/>
    </row>
    <row r="30" spans="1:37" ht="19" hidden="1">
      <c r="A30" s="43"/>
      <c r="B30" s="44"/>
      <c r="C30" s="266"/>
      <c r="D30" s="112"/>
      <c r="E30" s="112"/>
      <c r="F30" s="112"/>
      <c r="G30" s="112"/>
      <c r="H30" s="113"/>
      <c r="I30" s="114"/>
      <c r="J30" s="113" t="s">
        <v>75</v>
      </c>
      <c r="K30" s="115">
        <f>COUNTA(K35:K1035)</f>
        <v>0</v>
      </c>
      <c r="L30" s="115">
        <f t="shared" ref="L30:U30" si="2">COUNTA(L35:L1035)</f>
        <v>0</v>
      </c>
      <c r="M30" s="115">
        <f t="shared" si="2"/>
        <v>0</v>
      </c>
      <c r="N30" s="115">
        <f t="shared" si="2"/>
        <v>0</v>
      </c>
      <c r="O30" s="115">
        <f t="shared" si="2"/>
        <v>0</v>
      </c>
      <c r="P30" s="115">
        <f t="shared" si="2"/>
        <v>0</v>
      </c>
      <c r="Q30" s="115">
        <f t="shared" si="2"/>
        <v>0</v>
      </c>
      <c r="R30" s="115"/>
      <c r="S30" s="115"/>
      <c r="T30" s="115">
        <f t="shared" si="2"/>
        <v>0</v>
      </c>
      <c r="U30" s="115">
        <f t="shared" si="2"/>
        <v>0</v>
      </c>
      <c r="V30" s="115">
        <f>COUNTA(AG35:AG1034)-COUNTBLANK(AG35:AG1034)</f>
        <v>0</v>
      </c>
      <c r="W30" s="115"/>
      <c r="X30" s="112"/>
      <c r="Y30" s="116"/>
      <c r="Z30" s="116"/>
      <c r="AA30" s="117"/>
      <c r="AB30" s="116"/>
      <c r="AC30" s="112"/>
      <c r="AD30" s="118" t="s">
        <v>113</v>
      </c>
      <c r="AE30" s="119">
        <v>0</v>
      </c>
      <c r="AF30" s="11"/>
      <c r="AG30" s="21"/>
      <c r="AH30" s="112"/>
      <c r="AI30" s="82"/>
      <c r="AJ30" s="43"/>
      <c r="AK30" s="43"/>
    </row>
    <row r="31" spans="1:37" ht="21" hidden="1" customHeight="1">
      <c r="A31" s="60"/>
      <c r="B31" s="60" t="s">
        <v>169</v>
      </c>
      <c r="C31" s="266"/>
      <c r="D31" s="112"/>
      <c r="E31" s="112"/>
      <c r="F31" s="112"/>
      <c r="G31" s="112"/>
      <c r="H31" s="116"/>
      <c r="I31" s="120"/>
      <c r="J31" s="120" t="s">
        <v>72</v>
      </c>
      <c r="K31" s="35">
        <v>3</v>
      </c>
      <c r="L31" s="112">
        <v>3</v>
      </c>
      <c r="M31" s="112">
        <v>3</v>
      </c>
      <c r="N31" s="112">
        <v>4</v>
      </c>
      <c r="O31" s="112">
        <v>1.1000000000000001</v>
      </c>
      <c r="P31" s="112">
        <v>1.5</v>
      </c>
      <c r="Q31" s="116">
        <v>0.7</v>
      </c>
      <c r="R31" s="116"/>
      <c r="S31" s="116"/>
      <c r="T31" s="112">
        <v>2</v>
      </c>
      <c r="U31" s="112">
        <v>2</v>
      </c>
      <c r="V31" s="112">
        <v>4</v>
      </c>
      <c r="W31" s="112"/>
      <c r="X31" s="120"/>
      <c r="Y31" s="116"/>
      <c r="Z31" s="120"/>
      <c r="AA31" s="117"/>
      <c r="AB31" s="116"/>
      <c r="AC31" s="112"/>
      <c r="AD31" s="118" t="s">
        <v>121</v>
      </c>
      <c r="AE31" s="119">
        <v>200</v>
      </c>
      <c r="AF31" s="12">
        <v>200</v>
      </c>
      <c r="AG31" s="22"/>
      <c r="AH31" s="120"/>
      <c r="AI31" s="82"/>
      <c r="AJ31" s="43"/>
      <c r="AK31" s="43"/>
    </row>
    <row r="32" spans="1:37" ht="20" hidden="1" thickBot="1">
      <c r="A32" s="308">
        <f>COUNTIF($E$35:$E$1034,$B32)</f>
        <v>0</v>
      </c>
      <c r="B32" s="307" t="s">
        <v>165</v>
      </c>
      <c r="C32" s="266"/>
      <c r="D32" s="112"/>
      <c r="E32" s="112"/>
      <c r="F32" s="112"/>
      <c r="G32" s="121"/>
      <c r="H32" s="113"/>
      <c r="I32" s="114" t="s">
        <v>164</v>
      </c>
      <c r="J32" s="122" cm="1">
        <f t="array" ref="J32">SUM(K32:N32+V32)</f>
        <v>0</v>
      </c>
      <c r="K32" s="122">
        <f>SUM(CEILING(K12,8)+CEILING(K13,8)+CEILING(K14,8)+CEILING(K15,8)+CEILING(K16,8)+CEILING(K17,8)+CEILING(K18,8)+CEILING(K19,8)+CEILING(K20,8)+CEILING(K21,8)+CEILING(K22,8)+CEILING(K23,8))/8*K31/60</f>
        <v>0</v>
      </c>
      <c r="L32" s="115">
        <f t="shared" ref="L32:N32" si="3">SUM(CEILING(L12,8)+CEILING(L13,8)+CEILING(L14,8)+CEILING(L15,8)+CEILING(L16,8)+CEILING(L17,8)+CEILING(L18,8)+CEILING(L19,8)+CEILING(L20,8)+CEILING(L21,8)+CEILING(L22,8)+CEILING(L23,8))/8*L31/60</f>
        <v>0</v>
      </c>
      <c r="M32" s="122">
        <f t="shared" si="3"/>
        <v>0</v>
      </c>
      <c r="N32" s="122">
        <f t="shared" si="3"/>
        <v>0</v>
      </c>
      <c r="O32" s="123">
        <f>ROUNDUP(COUNTA(O$35:O$1035)*O$31/60*8,2)</f>
        <v>0</v>
      </c>
      <c r="P32" s="124">
        <f>ROUNDUP(COUNTA(P$35:P$1035)*P$31/60*3,2)</f>
        <v>0</v>
      </c>
      <c r="Q32" s="124">
        <f>ROUNDUP(COUNTA(Q$35:Q$1035)*Q$31*3/60,2)</f>
        <v>0</v>
      </c>
      <c r="R32" s="124"/>
      <c r="S32" s="124"/>
      <c r="T32" s="124">
        <f>IF(T30=0,0,ROUNDUP(((COUNTA(T$35:T$1035)*T$31*3)+(8*T31*3))/60,1))</f>
        <v>0</v>
      </c>
      <c r="U32" s="124">
        <f t="shared" ref="U32" si="4">ROUNDUP(COUNTA(U$35:U$1035)*U$31/60,1)</f>
        <v>0</v>
      </c>
      <c r="V32" s="122">
        <f t="shared" ref="V32" si="5">SUM(CEILING(V12,8)+CEILING(V13,8)+CEILING(V14,8)+CEILING(V15,8)+CEILING(V16,8)+CEILING(V17,8)+CEILING(V18,8)+CEILING(V19,8)+CEILING(V20,8)+CEILING(V21,8)+CEILING(V22,8)+CEILING(V23,8))/8*V31/60</f>
        <v>0</v>
      </c>
      <c r="W32" s="122"/>
      <c r="X32" s="112"/>
      <c r="Y32" s="116"/>
      <c r="Z32" s="116"/>
      <c r="AA32" s="117"/>
      <c r="AB32" s="116"/>
      <c r="AC32" s="112"/>
      <c r="AD32" s="118" t="s">
        <v>114</v>
      </c>
      <c r="AE32" s="119">
        <v>-20</v>
      </c>
      <c r="AF32" s="11"/>
      <c r="AG32" s="21"/>
      <c r="AH32" s="112"/>
      <c r="AI32" s="125"/>
      <c r="AJ32" s="43"/>
      <c r="AK32" s="43"/>
    </row>
    <row r="33" spans="1:37" ht="66" customHeight="1">
      <c r="A33" s="126" t="s">
        <v>115</v>
      </c>
      <c r="B33" s="44" t="s">
        <v>77</v>
      </c>
      <c r="C33" s="266" t="s">
        <v>78</v>
      </c>
      <c r="D33" s="112" t="s">
        <v>7</v>
      </c>
      <c r="E33" s="110" t="s">
        <v>102</v>
      </c>
      <c r="F33" s="112" t="s">
        <v>167</v>
      </c>
      <c r="G33" s="127" t="s">
        <v>126</v>
      </c>
      <c r="H33" s="128" t="s">
        <v>127</v>
      </c>
      <c r="I33" s="128" t="s">
        <v>128</v>
      </c>
      <c r="J33" s="129" t="s">
        <v>134</v>
      </c>
      <c r="K33" s="112" t="s">
        <v>15</v>
      </c>
      <c r="L33" s="112" t="s">
        <v>17</v>
      </c>
      <c r="M33" s="112" t="s">
        <v>16</v>
      </c>
      <c r="N33" s="112" t="s">
        <v>14</v>
      </c>
      <c r="O33" s="112" t="s">
        <v>31</v>
      </c>
      <c r="P33" s="112" t="s">
        <v>32</v>
      </c>
      <c r="Q33" s="116" t="s">
        <v>50</v>
      </c>
      <c r="R33" s="116" t="s">
        <v>175</v>
      </c>
      <c r="S33" s="116" t="s">
        <v>176</v>
      </c>
      <c r="T33" s="112" t="s">
        <v>35</v>
      </c>
      <c r="U33" s="112" t="s">
        <v>54</v>
      </c>
      <c r="V33" s="112" t="s">
        <v>64</v>
      </c>
      <c r="W33" s="112" t="s">
        <v>160</v>
      </c>
      <c r="X33" s="120" t="s">
        <v>139</v>
      </c>
      <c r="Y33" s="130" t="s">
        <v>157</v>
      </c>
      <c r="Z33" s="131" t="s">
        <v>171</v>
      </c>
      <c r="AA33" s="127" t="s">
        <v>130</v>
      </c>
      <c r="AB33" s="116" t="s">
        <v>63</v>
      </c>
      <c r="AC33" s="127" t="s">
        <v>131</v>
      </c>
      <c r="AD33" s="127" t="s">
        <v>132</v>
      </c>
      <c r="AE33" s="110" t="str">
        <f>"單項應付 "&amp;"$"&amp;AE29</f>
        <v>單項應付 $0</v>
      </c>
      <c r="AF33" s="13" t="str">
        <f>"接力應付 "&amp;"$"&amp;$AF$29</f>
        <v>接力應付 $0</v>
      </c>
      <c r="AG33" s="23" t="str">
        <f>"接力隊伍 "&amp;COUNTA(AG35:AG1034)-COUNTIF(AG35:AG1034,"")</f>
        <v>接力隊伍 0</v>
      </c>
      <c r="AH33" s="132" t="s">
        <v>178</v>
      </c>
      <c r="AI33" s="133" t="str">
        <f>"應付金額 "&amp;"$"&amp;AI29</f>
        <v>應付金額 $0</v>
      </c>
      <c r="AJ33" s="109" t="s">
        <v>168</v>
      </c>
      <c r="AK33" s="43"/>
    </row>
    <row r="34" spans="1:37" ht="17">
      <c r="A34" s="43"/>
      <c r="B34" s="44"/>
      <c r="C34" s="266"/>
      <c r="D34" s="112">
        <v>0</v>
      </c>
      <c r="E34" s="112"/>
      <c r="F34" s="127" t="s">
        <v>138</v>
      </c>
      <c r="G34" s="127" t="s">
        <v>137</v>
      </c>
      <c r="H34" s="128" t="s">
        <v>74</v>
      </c>
      <c r="I34" s="128">
        <v>2014</v>
      </c>
      <c r="J34" s="129" t="s">
        <v>96</v>
      </c>
      <c r="K34" s="127"/>
      <c r="L34" s="127" t="s">
        <v>97</v>
      </c>
      <c r="M34" s="375" t="s">
        <v>179</v>
      </c>
      <c r="N34" s="375"/>
      <c r="O34" s="127" t="s">
        <v>41</v>
      </c>
      <c r="P34" s="127"/>
      <c r="Q34" s="128"/>
      <c r="R34" s="376" t="s">
        <v>179</v>
      </c>
      <c r="S34" s="376"/>
      <c r="T34" s="127"/>
      <c r="U34" s="127" t="s">
        <v>145</v>
      </c>
      <c r="V34" s="127" t="s">
        <v>66</v>
      </c>
      <c r="W34" s="127" t="s">
        <v>161</v>
      </c>
      <c r="X34" s="129" t="s">
        <v>146</v>
      </c>
      <c r="Y34" s="134">
        <v>60</v>
      </c>
      <c r="Z34" s="129"/>
      <c r="AA34" s="135" t="s">
        <v>136</v>
      </c>
      <c r="AB34" s="128"/>
      <c r="AC34" s="127" t="s">
        <v>135</v>
      </c>
      <c r="AD34" s="127">
        <v>99887766</v>
      </c>
      <c r="AE34" s="136" t="str">
        <f>IF(I34="","",IF(COUNTA(K34:U34)&gt;3,"Events Over Limit",IF(COUNTA(K34:U34)=0,"Please entry at least 1 indv., event",IF(COUNTA(Z34)=1,COUNTA(K34:U34)*$AE$31+$AE$30+$AE$32+$Y34,IF(COUNTA(Z34)=0,COUNTA(K34:U34)*$AE$31+$AE$30+$Y34,"Error")))))</f>
        <v>Events Over Limit</v>
      </c>
      <c r="AF34" s="13"/>
      <c r="AG34" s="23"/>
      <c r="AH34" s="129"/>
      <c r="AI34" s="137"/>
      <c r="AJ34" s="44"/>
      <c r="AK34" s="43"/>
    </row>
    <row r="35" spans="1:37" s="139" customFormat="1">
      <c r="A35" s="47" t="str">
        <f t="shared" ref="A35:A98" si="6">E35</f>
        <v/>
      </c>
      <c r="B35" s="138" t="str">
        <f t="shared" ref="B35:B98" si="7">IF(G35="","",IF(C35="","X",A35&amp;TEXT(C35,"000")))</f>
        <v/>
      </c>
      <c r="C35" s="301"/>
      <c r="D35" s="47">
        <v>1</v>
      </c>
      <c r="E35" s="47" t="str">
        <f t="shared" ref="E35:E98" si="8">IF($H35="M",VLOOKUP($I35,$D$4:$F$9,2,0),IF(H35="F",VLOOKUP($I35,$D$4:$F$9,3,0),IF($H35="","")))</f>
        <v/>
      </c>
      <c r="F35" s="6"/>
      <c r="G35" s="6"/>
      <c r="H35" s="6"/>
      <c r="I35" s="6"/>
      <c r="J35" s="5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8"/>
      <c r="Z35" s="6"/>
      <c r="AA35" s="37"/>
      <c r="AB35" s="6"/>
      <c r="AC35" s="6"/>
      <c r="AD35" s="6"/>
      <c r="AE35" s="141" t="str">
        <f>IF(I35="","",IF(COUNTA(K35:U35)&gt;4,"超過項目上限",IF(COUNTA(K35:U35)=0,"請選個人項目",IF(COUNTA(Z35)=1,COUNTA(K35:U35)*($AE$31+$AE$32)+$AE$30,IF(COUNTA(Z35)=0,COUNTA(K35:U35)*$AE$31+$AE$30,"輸入錯誤")))))</f>
        <v/>
      </c>
      <c r="AF35" s="14" t="str">
        <f t="shared" ref="AF35:AF98" si="9">IF(AG35="","",$AF$31)</f>
        <v/>
      </c>
      <c r="AG35" s="306" t="str">
        <f>UPPER(IF($X35="","",IF(COUNTIF($AG$34:$AG34,$X35)&lt;1,$X35,"")))</f>
        <v/>
      </c>
      <c r="AH35" s="47" t="str">
        <f t="shared" ref="AH35:AH81" si="10">IF(X35="","",IF(COUNTIF(X$35:X$1035,$X35)&lt;4,"每隊最少4人",IF(COUNTIF(X$35:X$1035,X35)&gt;6,"每隊最多6人",COUNTIF(X$35:X$1035,X35))))</f>
        <v/>
      </c>
      <c r="AI35" s="142" t="str">
        <f>IF($E35="","",IF(ISTEXT($AE35),"輸入有錯誤",IF($Y35="",SUM($AE35:$AF35)+$AK35,SUM($AE35:$AF35)+$AK35+$Y$34)))</f>
        <v/>
      </c>
      <c r="AJ35" s="6"/>
      <c r="AK35" s="43"/>
    </row>
    <row r="36" spans="1:37" s="139" customFormat="1">
      <c r="A36" s="47" t="str">
        <f t="shared" si="6"/>
        <v/>
      </c>
      <c r="B36" s="138" t="str">
        <f t="shared" si="7"/>
        <v/>
      </c>
      <c r="C36" s="302"/>
      <c r="D36" s="47">
        <v>2</v>
      </c>
      <c r="E36" s="47" t="str">
        <f t="shared" si="8"/>
        <v/>
      </c>
      <c r="F36" s="6"/>
      <c r="G36" s="6"/>
      <c r="H36" s="6"/>
      <c r="I36" s="6"/>
      <c r="J36" s="5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8"/>
      <c r="Z36" s="6"/>
      <c r="AA36" s="37"/>
      <c r="AB36" s="6"/>
      <c r="AC36" s="6"/>
      <c r="AD36" s="6"/>
      <c r="AE36" s="141" t="str">
        <f t="shared" ref="AE36:AE99" si="11">IF(I36="","",IF(COUNTA(K36:U36)&gt;4,"超過項目上限",IF(COUNTA(K36:U36)=0,"請選個人項目",IF(COUNTA(Z36)=1,COUNTA(K36:U36)*($AE$31+$AE$32)+$AE$30,IF(COUNTA(Z36)=0,COUNTA(K36:U36)*$AE$31+$AE$30,"輸入錯誤")))))</f>
        <v/>
      </c>
      <c r="AF36" s="14" t="str">
        <f t="shared" si="9"/>
        <v/>
      </c>
      <c r="AG36" s="306" t="str">
        <f>UPPER(IF($X36="","",IF(COUNTIF($AG$34:$AG35,$X36)&lt;1,$X36,"")))</f>
        <v/>
      </c>
      <c r="AH36" s="47" t="str">
        <f t="shared" si="10"/>
        <v/>
      </c>
      <c r="AI36" s="142" t="str">
        <f t="shared" ref="AI36:AI99" si="12">IF($E36="","",IF(ISTEXT($AE36),"輸入有錯誤",IF($Y36="",SUM($AE36:$AF36)+$AK36,SUM($AE36:$AF36)+$AK36+$Y$34)))</f>
        <v/>
      </c>
      <c r="AJ36" s="6"/>
      <c r="AK36" s="43"/>
    </row>
    <row r="37" spans="1:37" s="139" customFormat="1">
      <c r="A37" s="47" t="str">
        <f t="shared" si="6"/>
        <v/>
      </c>
      <c r="B37" s="138" t="str">
        <f t="shared" si="7"/>
        <v/>
      </c>
      <c r="C37" s="302"/>
      <c r="D37" s="47">
        <v>3</v>
      </c>
      <c r="E37" s="47" t="str">
        <f t="shared" si="8"/>
        <v/>
      </c>
      <c r="F37" s="6"/>
      <c r="G37" s="6"/>
      <c r="H37" s="6"/>
      <c r="I37" s="6"/>
      <c r="J37" s="5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8"/>
      <c r="Z37" s="6"/>
      <c r="AA37" s="37"/>
      <c r="AB37" s="6"/>
      <c r="AC37" s="6"/>
      <c r="AD37" s="6"/>
      <c r="AE37" s="141" t="str">
        <f t="shared" si="11"/>
        <v/>
      </c>
      <c r="AF37" s="14" t="str">
        <f t="shared" si="9"/>
        <v/>
      </c>
      <c r="AG37" s="306" t="str">
        <f>UPPER(IF($X37="","",IF(COUNTIF($AG$34:$AG36,$X37)&lt;1,$X37,"")))</f>
        <v/>
      </c>
      <c r="AH37" s="47" t="str">
        <f t="shared" si="10"/>
        <v/>
      </c>
      <c r="AI37" s="142" t="str">
        <f t="shared" si="12"/>
        <v/>
      </c>
      <c r="AJ37" s="6"/>
      <c r="AK37" s="43"/>
    </row>
    <row r="38" spans="1:37" s="139" customFormat="1">
      <c r="A38" s="47" t="str">
        <f t="shared" si="6"/>
        <v/>
      </c>
      <c r="B38" s="138" t="str">
        <f t="shared" si="7"/>
        <v/>
      </c>
      <c r="C38" s="302"/>
      <c r="D38" s="47">
        <v>4</v>
      </c>
      <c r="E38" s="47" t="str">
        <f t="shared" si="8"/>
        <v/>
      </c>
      <c r="F38" s="6"/>
      <c r="G38" s="6"/>
      <c r="H38" s="6"/>
      <c r="I38" s="6"/>
      <c r="J38" s="5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8"/>
      <c r="Z38" s="6"/>
      <c r="AA38" s="37"/>
      <c r="AB38" s="6"/>
      <c r="AC38" s="6"/>
      <c r="AD38" s="6"/>
      <c r="AE38" s="141" t="str">
        <f t="shared" si="11"/>
        <v/>
      </c>
      <c r="AF38" s="14" t="str">
        <f t="shared" si="9"/>
        <v/>
      </c>
      <c r="AG38" s="306" t="str">
        <f>UPPER(IF($X38="","",IF(COUNTIF($AG$34:$AG37,$X38)&lt;1,$X38,"")))</f>
        <v/>
      </c>
      <c r="AH38" s="47" t="str">
        <f t="shared" si="10"/>
        <v/>
      </c>
      <c r="AI38" s="142" t="str">
        <f t="shared" si="12"/>
        <v/>
      </c>
      <c r="AJ38" s="6"/>
      <c r="AK38" s="43"/>
    </row>
    <row r="39" spans="1:37" s="139" customFormat="1">
      <c r="A39" s="47" t="str">
        <f t="shared" si="6"/>
        <v/>
      </c>
      <c r="B39" s="138" t="str">
        <f t="shared" si="7"/>
        <v/>
      </c>
      <c r="C39" s="301"/>
      <c r="D39" s="47">
        <v>5</v>
      </c>
      <c r="E39" s="47" t="str">
        <f t="shared" si="8"/>
        <v/>
      </c>
      <c r="F39" s="6"/>
      <c r="G39" s="6"/>
      <c r="H39" s="6"/>
      <c r="I39" s="6"/>
      <c r="J39" s="5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8"/>
      <c r="Z39" s="6"/>
      <c r="AA39" s="37"/>
      <c r="AB39" s="6"/>
      <c r="AC39" s="6"/>
      <c r="AD39" s="6"/>
      <c r="AE39" s="141" t="str">
        <f t="shared" si="11"/>
        <v/>
      </c>
      <c r="AF39" s="14" t="str">
        <f t="shared" si="9"/>
        <v/>
      </c>
      <c r="AG39" s="306" t="str">
        <f>UPPER(IF($X39="","",IF(COUNTIF($AG$34:$AG38,$X39)&lt;1,$X39,"")))</f>
        <v/>
      </c>
      <c r="AH39" s="47" t="str">
        <f t="shared" si="10"/>
        <v/>
      </c>
      <c r="AI39" s="142" t="str">
        <f t="shared" si="12"/>
        <v/>
      </c>
      <c r="AJ39" s="6"/>
      <c r="AK39" s="43"/>
    </row>
    <row r="40" spans="1:37" s="139" customFormat="1">
      <c r="A40" s="47" t="str">
        <f t="shared" si="6"/>
        <v/>
      </c>
      <c r="B40" s="138" t="str">
        <f t="shared" si="7"/>
        <v/>
      </c>
      <c r="C40" s="301"/>
      <c r="D40" s="47">
        <v>6</v>
      </c>
      <c r="E40" s="47" t="str">
        <f t="shared" si="8"/>
        <v/>
      </c>
      <c r="F40" s="6"/>
      <c r="G40" s="6"/>
      <c r="H40" s="6"/>
      <c r="I40" s="6"/>
      <c r="J40" s="5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8"/>
      <c r="Z40" s="6"/>
      <c r="AA40" s="37"/>
      <c r="AB40" s="6"/>
      <c r="AC40" s="6"/>
      <c r="AD40" s="6"/>
      <c r="AE40" s="141" t="str">
        <f t="shared" si="11"/>
        <v/>
      </c>
      <c r="AF40" s="14" t="str">
        <f t="shared" si="9"/>
        <v/>
      </c>
      <c r="AG40" s="306" t="str">
        <f>UPPER(IF($X40="","",IF(COUNTIF($AG$34:$AG39,$X40)&lt;1,$X40,"")))</f>
        <v/>
      </c>
      <c r="AH40" s="47" t="str">
        <f t="shared" si="10"/>
        <v/>
      </c>
      <c r="AI40" s="142" t="str">
        <f t="shared" si="12"/>
        <v/>
      </c>
      <c r="AJ40" s="6"/>
      <c r="AK40" s="43"/>
    </row>
    <row r="41" spans="1:37" s="139" customFormat="1">
      <c r="A41" s="47" t="str">
        <f t="shared" si="6"/>
        <v/>
      </c>
      <c r="B41" s="138" t="str">
        <f t="shared" si="7"/>
        <v/>
      </c>
      <c r="C41" s="301"/>
      <c r="D41" s="47">
        <v>7</v>
      </c>
      <c r="E41" s="47" t="str">
        <f t="shared" si="8"/>
        <v/>
      </c>
      <c r="F41" s="6"/>
      <c r="G41" s="6"/>
      <c r="H41" s="6"/>
      <c r="I41" s="6"/>
      <c r="J41" s="5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8"/>
      <c r="Z41" s="6"/>
      <c r="AA41" s="37"/>
      <c r="AB41" s="6"/>
      <c r="AC41" s="6"/>
      <c r="AD41" s="6"/>
      <c r="AE41" s="141" t="str">
        <f t="shared" si="11"/>
        <v/>
      </c>
      <c r="AF41" s="14" t="str">
        <f t="shared" si="9"/>
        <v/>
      </c>
      <c r="AG41" s="306" t="str">
        <f>UPPER(IF($X41="","",IF(COUNTIF($AG$34:$AG40,$X41)&lt;1,$X41,"")))</f>
        <v/>
      </c>
      <c r="AH41" s="47" t="str">
        <f t="shared" si="10"/>
        <v/>
      </c>
      <c r="AI41" s="142" t="str">
        <f t="shared" si="12"/>
        <v/>
      </c>
      <c r="AJ41" s="6"/>
      <c r="AK41" s="43"/>
    </row>
    <row r="42" spans="1:37" s="139" customFormat="1">
      <c r="A42" s="47" t="str">
        <f t="shared" si="6"/>
        <v/>
      </c>
      <c r="B42" s="138" t="str">
        <f t="shared" si="7"/>
        <v/>
      </c>
      <c r="C42" s="302"/>
      <c r="D42" s="47">
        <v>8</v>
      </c>
      <c r="E42" s="47" t="str">
        <f t="shared" si="8"/>
        <v/>
      </c>
      <c r="F42" s="6"/>
      <c r="G42" s="6"/>
      <c r="H42" s="6"/>
      <c r="I42" s="6"/>
      <c r="J42" s="5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8"/>
      <c r="Z42" s="6"/>
      <c r="AA42" s="37"/>
      <c r="AB42" s="6"/>
      <c r="AC42" s="6"/>
      <c r="AD42" s="6"/>
      <c r="AE42" s="141" t="str">
        <f t="shared" si="11"/>
        <v/>
      </c>
      <c r="AF42" s="14" t="str">
        <f t="shared" si="9"/>
        <v/>
      </c>
      <c r="AG42" s="306" t="str">
        <f>UPPER(IF($X42="","",IF(COUNTIF($AG$34:$AG41,$X42)&lt;1,$X42,"")))</f>
        <v/>
      </c>
      <c r="AH42" s="47" t="str">
        <f t="shared" si="10"/>
        <v/>
      </c>
      <c r="AI42" s="142" t="str">
        <f t="shared" si="12"/>
        <v/>
      </c>
      <c r="AJ42" s="6"/>
      <c r="AK42" s="43"/>
    </row>
    <row r="43" spans="1:37" s="139" customFormat="1">
      <c r="A43" s="47" t="str">
        <f t="shared" si="6"/>
        <v/>
      </c>
      <c r="B43" s="138" t="str">
        <f t="shared" si="7"/>
        <v/>
      </c>
      <c r="C43" s="301"/>
      <c r="D43" s="47">
        <v>9</v>
      </c>
      <c r="E43" s="47" t="str">
        <f t="shared" si="8"/>
        <v/>
      </c>
      <c r="F43" s="6"/>
      <c r="G43" s="6"/>
      <c r="H43" s="6"/>
      <c r="I43" s="6"/>
      <c r="J43" s="5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8"/>
      <c r="Z43" s="6"/>
      <c r="AA43" s="37"/>
      <c r="AB43" s="6"/>
      <c r="AC43" s="6"/>
      <c r="AD43" s="6"/>
      <c r="AE43" s="141" t="str">
        <f t="shared" si="11"/>
        <v/>
      </c>
      <c r="AF43" s="14" t="str">
        <f t="shared" si="9"/>
        <v/>
      </c>
      <c r="AG43" s="306" t="str">
        <f>UPPER(IF($X43="","",IF(COUNTIF($AG$34:$AG42,$X43)&lt;1,$X43,"")))</f>
        <v/>
      </c>
      <c r="AH43" s="47" t="str">
        <f t="shared" si="10"/>
        <v/>
      </c>
      <c r="AI43" s="142" t="str">
        <f t="shared" si="12"/>
        <v/>
      </c>
      <c r="AJ43" s="6"/>
      <c r="AK43" s="43"/>
    </row>
    <row r="44" spans="1:37" s="139" customFormat="1">
      <c r="A44" s="47" t="str">
        <f t="shared" si="6"/>
        <v/>
      </c>
      <c r="B44" s="138" t="str">
        <f t="shared" si="7"/>
        <v/>
      </c>
      <c r="C44" s="301"/>
      <c r="D44" s="47">
        <v>10</v>
      </c>
      <c r="E44" s="47" t="str">
        <f t="shared" si="8"/>
        <v/>
      </c>
      <c r="F44" s="6"/>
      <c r="G44" s="6"/>
      <c r="H44" s="6"/>
      <c r="I44" s="6"/>
      <c r="J44" s="5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8"/>
      <c r="Z44" s="6"/>
      <c r="AA44" s="37"/>
      <c r="AB44" s="6"/>
      <c r="AC44" s="6"/>
      <c r="AD44" s="6"/>
      <c r="AE44" s="141" t="str">
        <f t="shared" si="11"/>
        <v/>
      </c>
      <c r="AF44" s="14" t="str">
        <f t="shared" si="9"/>
        <v/>
      </c>
      <c r="AG44" s="306" t="str">
        <f>UPPER(IF($X44="","",IF(COUNTIF($AG$34:$AG43,$X44)&lt;1,$X44,"")))</f>
        <v/>
      </c>
      <c r="AH44" s="47" t="str">
        <f t="shared" si="10"/>
        <v/>
      </c>
      <c r="AI44" s="142" t="str">
        <f t="shared" si="12"/>
        <v/>
      </c>
      <c r="AJ44" s="6"/>
      <c r="AK44" s="43"/>
    </row>
    <row r="45" spans="1:37" s="139" customFormat="1">
      <c r="A45" s="47" t="str">
        <f t="shared" si="6"/>
        <v/>
      </c>
      <c r="B45" s="138" t="str">
        <f t="shared" si="7"/>
        <v/>
      </c>
      <c r="C45" s="302"/>
      <c r="D45" s="47">
        <v>11</v>
      </c>
      <c r="E45" s="47" t="str">
        <f t="shared" si="8"/>
        <v/>
      </c>
      <c r="F45" s="6"/>
      <c r="G45" s="6"/>
      <c r="H45" s="6"/>
      <c r="I45" s="6"/>
      <c r="J45" s="5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8"/>
      <c r="Z45" s="6"/>
      <c r="AA45" s="37"/>
      <c r="AB45" s="6"/>
      <c r="AC45" s="6"/>
      <c r="AD45" s="6"/>
      <c r="AE45" s="141" t="str">
        <f t="shared" si="11"/>
        <v/>
      </c>
      <c r="AF45" s="14" t="str">
        <f t="shared" si="9"/>
        <v/>
      </c>
      <c r="AG45" s="306" t="str">
        <f>UPPER(IF($X45="","",IF(COUNTIF($AG$34:$AG44,$X45)&lt;1,$X45,"")))</f>
        <v/>
      </c>
      <c r="AH45" s="47" t="str">
        <f t="shared" si="10"/>
        <v/>
      </c>
      <c r="AI45" s="142" t="str">
        <f t="shared" si="12"/>
        <v/>
      </c>
      <c r="AJ45" s="6"/>
      <c r="AK45" s="43"/>
    </row>
    <row r="46" spans="1:37" s="139" customFormat="1">
      <c r="A46" s="47" t="str">
        <f t="shared" si="6"/>
        <v/>
      </c>
      <c r="B46" s="138" t="str">
        <f t="shared" si="7"/>
        <v/>
      </c>
      <c r="C46" s="303"/>
      <c r="D46" s="47">
        <v>12</v>
      </c>
      <c r="E46" s="47" t="str">
        <f t="shared" si="8"/>
        <v/>
      </c>
      <c r="F46" s="6"/>
      <c r="G46" s="6"/>
      <c r="H46" s="6"/>
      <c r="I46" s="6"/>
      <c r="J46" s="5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37"/>
      <c r="AB46" s="6"/>
      <c r="AC46" s="6"/>
      <c r="AD46" s="6"/>
      <c r="AE46" s="141" t="str">
        <f t="shared" si="11"/>
        <v/>
      </c>
      <c r="AF46" s="14" t="str">
        <f t="shared" si="9"/>
        <v/>
      </c>
      <c r="AG46" s="306" t="str">
        <f>UPPER(IF($X46="","",IF(COUNTIF($AG$34:$AG45,$X46)&lt;1,$X46,"")))</f>
        <v/>
      </c>
      <c r="AH46" s="47" t="str">
        <f t="shared" si="10"/>
        <v/>
      </c>
      <c r="AI46" s="142" t="str">
        <f t="shared" si="12"/>
        <v/>
      </c>
      <c r="AJ46" s="6"/>
      <c r="AK46" s="43"/>
    </row>
    <row r="47" spans="1:37" s="139" customFormat="1" ht="14" customHeight="1">
      <c r="A47" s="47" t="str">
        <f t="shared" si="6"/>
        <v/>
      </c>
      <c r="B47" s="138" t="str">
        <f t="shared" si="7"/>
        <v/>
      </c>
      <c r="C47" s="303"/>
      <c r="D47" s="47">
        <v>13</v>
      </c>
      <c r="E47" s="47" t="str">
        <f t="shared" si="8"/>
        <v/>
      </c>
      <c r="F47" s="6"/>
      <c r="G47" s="6"/>
      <c r="H47" s="6"/>
      <c r="I47" s="6"/>
      <c r="J47" s="5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37"/>
      <c r="AB47" s="6"/>
      <c r="AC47" s="6"/>
      <c r="AD47" s="6"/>
      <c r="AE47" s="141" t="str">
        <f t="shared" si="11"/>
        <v/>
      </c>
      <c r="AF47" s="14" t="str">
        <f t="shared" si="9"/>
        <v/>
      </c>
      <c r="AG47" s="306" t="str">
        <f>UPPER(IF($X47="","",IF(COUNTIF($AG$34:$AG46,$X47)&lt;1,$X47,"")))</f>
        <v/>
      </c>
      <c r="AH47" s="47" t="str">
        <f t="shared" si="10"/>
        <v/>
      </c>
      <c r="AI47" s="142" t="str">
        <f t="shared" si="12"/>
        <v/>
      </c>
      <c r="AJ47" s="6"/>
      <c r="AK47" s="43"/>
    </row>
    <row r="48" spans="1:37" s="139" customFormat="1">
      <c r="A48" s="47" t="str">
        <f t="shared" si="6"/>
        <v/>
      </c>
      <c r="B48" s="138" t="str">
        <f t="shared" si="7"/>
        <v/>
      </c>
      <c r="C48" s="301"/>
      <c r="D48" s="47">
        <v>14</v>
      </c>
      <c r="E48" s="47" t="str">
        <f t="shared" si="8"/>
        <v/>
      </c>
      <c r="F48" s="6"/>
      <c r="G48" s="6"/>
      <c r="H48" s="6"/>
      <c r="I48" s="6"/>
      <c r="J48" s="5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37"/>
      <c r="AB48" s="6"/>
      <c r="AC48" s="6"/>
      <c r="AD48" s="6"/>
      <c r="AE48" s="141" t="str">
        <f t="shared" si="11"/>
        <v/>
      </c>
      <c r="AF48" s="14" t="str">
        <f t="shared" si="9"/>
        <v/>
      </c>
      <c r="AG48" s="306" t="str">
        <f>UPPER(IF($X48="","",IF(COUNTIF($AG$34:$AG47,$X48)&lt;1,$X48,"")))</f>
        <v/>
      </c>
      <c r="AH48" s="47" t="str">
        <f t="shared" si="10"/>
        <v/>
      </c>
      <c r="AI48" s="142" t="str">
        <f t="shared" si="12"/>
        <v/>
      </c>
      <c r="AJ48" s="6"/>
      <c r="AK48" s="43"/>
    </row>
    <row r="49" spans="1:37" s="139" customFormat="1">
      <c r="A49" s="47" t="str">
        <f t="shared" si="6"/>
        <v/>
      </c>
      <c r="B49" s="138" t="str">
        <f t="shared" si="7"/>
        <v/>
      </c>
      <c r="C49" s="303"/>
      <c r="D49" s="47">
        <v>15</v>
      </c>
      <c r="E49" s="47" t="str">
        <f t="shared" si="8"/>
        <v/>
      </c>
      <c r="F49" s="6"/>
      <c r="G49" s="6"/>
      <c r="H49" s="6"/>
      <c r="I49" s="6"/>
      <c r="J49" s="5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37"/>
      <c r="AB49" s="6"/>
      <c r="AC49" s="6"/>
      <c r="AD49" s="6"/>
      <c r="AE49" s="141" t="str">
        <f t="shared" si="11"/>
        <v/>
      </c>
      <c r="AF49" s="14" t="str">
        <f t="shared" si="9"/>
        <v/>
      </c>
      <c r="AG49" s="306" t="str">
        <f>UPPER(IF($X49="","",IF(COUNTIF($AG$34:$AG48,$X49)&lt;1,$X49,"")))</f>
        <v/>
      </c>
      <c r="AH49" s="47" t="str">
        <f t="shared" si="10"/>
        <v/>
      </c>
      <c r="AI49" s="142" t="str">
        <f t="shared" si="12"/>
        <v/>
      </c>
      <c r="AJ49" s="6"/>
      <c r="AK49" s="43"/>
    </row>
    <row r="50" spans="1:37" s="139" customFormat="1">
      <c r="A50" s="47" t="str">
        <f t="shared" si="6"/>
        <v/>
      </c>
      <c r="B50" s="138" t="str">
        <f t="shared" si="7"/>
        <v/>
      </c>
      <c r="C50" s="304"/>
      <c r="D50" s="47">
        <v>16</v>
      </c>
      <c r="E50" s="47" t="str">
        <f t="shared" si="8"/>
        <v/>
      </c>
      <c r="F50" s="6"/>
      <c r="G50" s="6"/>
      <c r="H50" s="6"/>
      <c r="I50" s="6"/>
      <c r="J50" s="5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37"/>
      <c r="AB50" s="6"/>
      <c r="AC50" s="6"/>
      <c r="AD50" s="6"/>
      <c r="AE50" s="141" t="str">
        <f t="shared" si="11"/>
        <v/>
      </c>
      <c r="AF50" s="14" t="str">
        <f t="shared" si="9"/>
        <v/>
      </c>
      <c r="AG50" s="306" t="str">
        <f>UPPER(IF($X50="","",IF(COUNTIF($AG$34:$AG49,$X50)&lt;1,$X50,"")))</f>
        <v/>
      </c>
      <c r="AH50" s="47" t="str">
        <f t="shared" si="10"/>
        <v/>
      </c>
      <c r="AI50" s="142" t="str">
        <f t="shared" si="12"/>
        <v/>
      </c>
      <c r="AJ50" s="6"/>
      <c r="AK50" s="43"/>
    </row>
    <row r="51" spans="1:37" s="139" customFormat="1">
      <c r="A51" s="47" t="str">
        <f t="shared" si="6"/>
        <v/>
      </c>
      <c r="B51" s="138" t="str">
        <f t="shared" si="7"/>
        <v/>
      </c>
      <c r="C51" s="302"/>
      <c r="D51" s="47">
        <v>17</v>
      </c>
      <c r="E51" s="47" t="str">
        <f t="shared" si="8"/>
        <v/>
      </c>
      <c r="F51" s="6"/>
      <c r="G51" s="6"/>
      <c r="H51" s="6"/>
      <c r="I51" s="6"/>
      <c r="J51" s="5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37"/>
      <c r="AB51" s="6"/>
      <c r="AC51" s="6"/>
      <c r="AD51" s="6"/>
      <c r="AE51" s="141" t="str">
        <f t="shared" si="11"/>
        <v/>
      </c>
      <c r="AF51" s="14" t="str">
        <f t="shared" si="9"/>
        <v/>
      </c>
      <c r="AG51" s="306" t="str">
        <f>UPPER(IF($X51="","",IF(COUNTIF($AG$34:$AG50,$X51)&lt;1,$X51,"")))</f>
        <v/>
      </c>
      <c r="AH51" s="47" t="str">
        <f t="shared" si="10"/>
        <v/>
      </c>
      <c r="AI51" s="142" t="str">
        <f t="shared" si="12"/>
        <v/>
      </c>
      <c r="AJ51" s="6"/>
      <c r="AK51" s="43"/>
    </row>
    <row r="52" spans="1:37" s="139" customFormat="1">
      <c r="A52" s="47" t="str">
        <f t="shared" si="6"/>
        <v/>
      </c>
      <c r="B52" s="138" t="str">
        <f t="shared" si="7"/>
        <v/>
      </c>
      <c r="C52" s="303"/>
      <c r="D52" s="47">
        <v>18</v>
      </c>
      <c r="E52" s="47" t="str">
        <f t="shared" si="8"/>
        <v/>
      </c>
      <c r="F52" s="6"/>
      <c r="G52" s="6"/>
      <c r="H52" s="6"/>
      <c r="I52" s="6"/>
      <c r="J52" s="5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37"/>
      <c r="AB52" s="6"/>
      <c r="AC52" s="6"/>
      <c r="AD52" s="6"/>
      <c r="AE52" s="141" t="str">
        <f t="shared" si="11"/>
        <v/>
      </c>
      <c r="AF52" s="14" t="str">
        <f t="shared" si="9"/>
        <v/>
      </c>
      <c r="AG52" s="306" t="str">
        <f>UPPER(IF($X52="","",IF(COUNTIF($AG$34:$AG51,$X52)&lt;1,$X52,"")))</f>
        <v/>
      </c>
      <c r="AH52" s="47" t="str">
        <f t="shared" si="10"/>
        <v/>
      </c>
      <c r="AI52" s="142" t="str">
        <f t="shared" si="12"/>
        <v/>
      </c>
      <c r="AJ52" s="6"/>
      <c r="AK52" s="43"/>
    </row>
    <row r="53" spans="1:37" s="139" customFormat="1">
      <c r="A53" s="47" t="str">
        <f t="shared" si="6"/>
        <v/>
      </c>
      <c r="B53" s="138" t="str">
        <f t="shared" si="7"/>
        <v/>
      </c>
      <c r="C53" s="303"/>
      <c r="D53" s="47">
        <v>19</v>
      </c>
      <c r="E53" s="47" t="str">
        <f t="shared" si="8"/>
        <v/>
      </c>
      <c r="F53" s="6"/>
      <c r="G53" s="6"/>
      <c r="H53" s="6"/>
      <c r="I53" s="6"/>
      <c r="J53" s="5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37"/>
      <c r="AB53" s="6"/>
      <c r="AC53" s="6"/>
      <c r="AD53" s="6"/>
      <c r="AE53" s="141" t="str">
        <f t="shared" si="11"/>
        <v/>
      </c>
      <c r="AF53" s="14" t="str">
        <f t="shared" si="9"/>
        <v/>
      </c>
      <c r="AG53" s="306" t="str">
        <f>UPPER(IF($X53="","",IF(COUNTIF($AG$34:$AG52,$X53)&lt;1,$X53,"")))</f>
        <v/>
      </c>
      <c r="AH53" s="47" t="str">
        <f t="shared" si="10"/>
        <v/>
      </c>
      <c r="AI53" s="142" t="str">
        <f t="shared" si="12"/>
        <v/>
      </c>
      <c r="AJ53" s="6"/>
      <c r="AK53" s="43"/>
    </row>
    <row r="54" spans="1:37" s="139" customFormat="1">
      <c r="A54" s="47" t="str">
        <f t="shared" si="6"/>
        <v/>
      </c>
      <c r="B54" s="138" t="str">
        <f t="shared" si="7"/>
        <v/>
      </c>
      <c r="C54" s="302"/>
      <c r="D54" s="47">
        <v>20</v>
      </c>
      <c r="E54" s="47" t="str">
        <f t="shared" si="8"/>
        <v/>
      </c>
      <c r="F54" s="6"/>
      <c r="G54" s="6"/>
      <c r="H54" s="6"/>
      <c r="I54" s="6"/>
      <c r="J54" s="5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37"/>
      <c r="AB54" s="6"/>
      <c r="AC54" s="6"/>
      <c r="AD54" s="6"/>
      <c r="AE54" s="141" t="str">
        <f t="shared" si="11"/>
        <v/>
      </c>
      <c r="AF54" s="14" t="str">
        <f t="shared" si="9"/>
        <v/>
      </c>
      <c r="AG54" s="306" t="str">
        <f>UPPER(IF($X54="","",IF(COUNTIF($AG$34:$AG53,$X54)&lt;1,$X54,"")))</f>
        <v/>
      </c>
      <c r="AH54" s="47" t="str">
        <f t="shared" si="10"/>
        <v/>
      </c>
      <c r="AI54" s="142" t="str">
        <f t="shared" si="12"/>
        <v/>
      </c>
      <c r="AJ54" s="6"/>
      <c r="AK54" s="43"/>
    </row>
    <row r="55" spans="1:37" s="139" customFormat="1">
      <c r="A55" s="47" t="str">
        <f t="shared" si="6"/>
        <v/>
      </c>
      <c r="B55" s="138" t="str">
        <f t="shared" si="7"/>
        <v/>
      </c>
      <c r="C55" s="302"/>
      <c r="D55" s="47">
        <v>21</v>
      </c>
      <c r="E55" s="47" t="str">
        <f t="shared" si="8"/>
        <v/>
      </c>
      <c r="F55" s="6"/>
      <c r="G55" s="6"/>
      <c r="H55" s="6"/>
      <c r="I55" s="6"/>
      <c r="J55" s="5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37"/>
      <c r="AB55" s="6"/>
      <c r="AC55" s="6"/>
      <c r="AD55" s="6"/>
      <c r="AE55" s="141" t="str">
        <f t="shared" si="11"/>
        <v/>
      </c>
      <c r="AF55" s="14" t="str">
        <f t="shared" si="9"/>
        <v/>
      </c>
      <c r="AG55" s="306" t="str">
        <f>UPPER(IF($X55="","",IF(COUNTIF($AG$34:$AG54,$X55)&lt;1,$X55,"")))</f>
        <v/>
      </c>
      <c r="AH55" s="47" t="str">
        <f t="shared" si="10"/>
        <v/>
      </c>
      <c r="AI55" s="142" t="str">
        <f t="shared" si="12"/>
        <v/>
      </c>
      <c r="AJ55" s="6"/>
      <c r="AK55" s="43"/>
    </row>
    <row r="56" spans="1:37" s="139" customFormat="1">
      <c r="A56" s="47" t="str">
        <f t="shared" si="6"/>
        <v/>
      </c>
      <c r="B56" s="138" t="str">
        <f t="shared" si="7"/>
        <v/>
      </c>
      <c r="C56" s="301"/>
      <c r="D56" s="47">
        <v>22</v>
      </c>
      <c r="E56" s="47" t="str">
        <f t="shared" si="8"/>
        <v/>
      </c>
      <c r="F56" s="6"/>
      <c r="G56" s="6"/>
      <c r="H56" s="6"/>
      <c r="I56" s="6"/>
      <c r="J56" s="5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37"/>
      <c r="AB56" s="6"/>
      <c r="AC56" s="6"/>
      <c r="AD56" s="6"/>
      <c r="AE56" s="141" t="str">
        <f t="shared" si="11"/>
        <v/>
      </c>
      <c r="AF56" s="14" t="str">
        <f t="shared" si="9"/>
        <v/>
      </c>
      <c r="AG56" s="306" t="str">
        <f>UPPER(IF($X56="","",IF(COUNTIF($AG$34:$AG55,$X56)&lt;1,$X56,"")))</f>
        <v/>
      </c>
      <c r="AH56" s="47" t="str">
        <f t="shared" si="10"/>
        <v/>
      </c>
      <c r="AI56" s="142" t="str">
        <f t="shared" si="12"/>
        <v/>
      </c>
      <c r="AJ56" s="6"/>
      <c r="AK56" s="43"/>
    </row>
    <row r="57" spans="1:37" s="139" customFormat="1">
      <c r="A57" s="47" t="str">
        <f t="shared" si="6"/>
        <v/>
      </c>
      <c r="B57" s="138" t="str">
        <f t="shared" si="7"/>
        <v/>
      </c>
      <c r="C57" s="302"/>
      <c r="D57" s="47">
        <v>23</v>
      </c>
      <c r="E57" s="47" t="str">
        <f t="shared" si="8"/>
        <v/>
      </c>
      <c r="F57" s="6"/>
      <c r="G57" s="6"/>
      <c r="H57" s="6"/>
      <c r="I57" s="6"/>
      <c r="J57" s="5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37"/>
      <c r="AB57" s="6"/>
      <c r="AC57" s="6"/>
      <c r="AD57" s="6"/>
      <c r="AE57" s="141" t="str">
        <f t="shared" si="11"/>
        <v/>
      </c>
      <c r="AF57" s="14" t="str">
        <f t="shared" si="9"/>
        <v/>
      </c>
      <c r="AG57" s="306" t="str">
        <f>UPPER(IF($X57="","",IF(COUNTIF($AG$34:$AG56,$X57)&lt;1,$X57,"")))</f>
        <v/>
      </c>
      <c r="AH57" s="47" t="str">
        <f t="shared" si="10"/>
        <v/>
      </c>
      <c r="AI57" s="142" t="str">
        <f t="shared" si="12"/>
        <v/>
      </c>
      <c r="AJ57" s="6"/>
      <c r="AK57" s="43"/>
    </row>
    <row r="58" spans="1:37" s="139" customFormat="1">
      <c r="A58" s="47" t="str">
        <f t="shared" si="6"/>
        <v/>
      </c>
      <c r="B58" s="138" t="str">
        <f t="shared" si="7"/>
        <v/>
      </c>
      <c r="C58" s="302"/>
      <c r="D58" s="47">
        <v>24</v>
      </c>
      <c r="E58" s="47" t="str">
        <f t="shared" si="8"/>
        <v/>
      </c>
      <c r="F58" s="6"/>
      <c r="G58" s="6"/>
      <c r="H58" s="6"/>
      <c r="I58" s="6"/>
      <c r="J58" s="5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37"/>
      <c r="AB58" s="6"/>
      <c r="AC58" s="6"/>
      <c r="AD58" s="6"/>
      <c r="AE58" s="141" t="str">
        <f t="shared" si="11"/>
        <v/>
      </c>
      <c r="AF58" s="14" t="str">
        <f t="shared" si="9"/>
        <v/>
      </c>
      <c r="AG58" s="306" t="str">
        <f>UPPER(IF($X58="","",IF(COUNTIF($AG$34:$AG57,$X58)&lt;1,$X58,"")))</f>
        <v/>
      </c>
      <c r="AH58" s="47" t="str">
        <f t="shared" si="10"/>
        <v/>
      </c>
      <c r="AI58" s="142" t="str">
        <f t="shared" si="12"/>
        <v/>
      </c>
      <c r="AJ58" s="6"/>
      <c r="AK58" s="43"/>
    </row>
    <row r="59" spans="1:37" s="139" customFormat="1">
      <c r="A59" s="47" t="str">
        <f t="shared" si="6"/>
        <v/>
      </c>
      <c r="B59" s="138" t="str">
        <f t="shared" si="7"/>
        <v/>
      </c>
      <c r="C59" s="301"/>
      <c r="D59" s="47">
        <v>25</v>
      </c>
      <c r="E59" s="47" t="str">
        <f t="shared" si="8"/>
        <v/>
      </c>
      <c r="F59" s="6"/>
      <c r="G59" s="6"/>
      <c r="H59" s="6"/>
      <c r="I59" s="6"/>
      <c r="J59" s="5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37"/>
      <c r="AB59" s="6"/>
      <c r="AC59" s="6"/>
      <c r="AD59" s="6"/>
      <c r="AE59" s="141" t="str">
        <f t="shared" si="11"/>
        <v/>
      </c>
      <c r="AF59" s="14" t="str">
        <f t="shared" si="9"/>
        <v/>
      </c>
      <c r="AG59" s="306" t="str">
        <f>UPPER(IF($X59="","",IF(COUNTIF($AG$34:$AG58,$X59)&lt;1,$X59,"")))</f>
        <v/>
      </c>
      <c r="AH59" s="47" t="str">
        <f t="shared" si="10"/>
        <v/>
      </c>
      <c r="AI59" s="142" t="str">
        <f t="shared" si="12"/>
        <v/>
      </c>
      <c r="AJ59" s="6"/>
      <c r="AK59" s="43"/>
    </row>
    <row r="60" spans="1:37" s="139" customFormat="1">
      <c r="A60" s="47" t="str">
        <f t="shared" si="6"/>
        <v/>
      </c>
      <c r="B60" s="138" t="str">
        <f t="shared" si="7"/>
        <v/>
      </c>
      <c r="C60" s="304"/>
      <c r="D60" s="47">
        <v>26</v>
      </c>
      <c r="E60" s="47" t="str">
        <f t="shared" si="8"/>
        <v/>
      </c>
      <c r="F60" s="6"/>
      <c r="G60" s="6"/>
      <c r="H60" s="6"/>
      <c r="I60" s="6"/>
      <c r="J60" s="5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37"/>
      <c r="AB60" s="6"/>
      <c r="AC60" s="6"/>
      <c r="AD60" s="6"/>
      <c r="AE60" s="141" t="str">
        <f t="shared" si="11"/>
        <v/>
      </c>
      <c r="AF60" s="14" t="str">
        <f t="shared" si="9"/>
        <v/>
      </c>
      <c r="AG60" s="306" t="str">
        <f>UPPER(IF($X60="","",IF(COUNTIF($AG$34:$AG59,$X60)&lt;1,$X60,"")))</f>
        <v/>
      </c>
      <c r="AH60" s="47" t="str">
        <f t="shared" si="10"/>
        <v/>
      </c>
      <c r="AI60" s="142" t="str">
        <f t="shared" si="12"/>
        <v/>
      </c>
      <c r="AJ60" s="6"/>
      <c r="AK60" s="43"/>
    </row>
    <row r="61" spans="1:37" s="139" customFormat="1">
      <c r="A61" s="47" t="str">
        <f t="shared" si="6"/>
        <v/>
      </c>
      <c r="B61" s="138" t="str">
        <f t="shared" si="7"/>
        <v/>
      </c>
      <c r="C61" s="304"/>
      <c r="D61" s="47">
        <v>27</v>
      </c>
      <c r="E61" s="47" t="str">
        <f t="shared" si="8"/>
        <v/>
      </c>
      <c r="F61" s="6"/>
      <c r="G61" s="6"/>
      <c r="H61" s="6"/>
      <c r="I61" s="6"/>
      <c r="J61" s="5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37"/>
      <c r="AB61" s="6"/>
      <c r="AC61" s="6"/>
      <c r="AD61" s="6"/>
      <c r="AE61" s="141" t="str">
        <f t="shared" si="11"/>
        <v/>
      </c>
      <c r="AF61" s="14" t="str">
        <f t="shared" si="9"/>
        <v/>
      </c>
      <c r="AG61" s="306" t="str">
        <f>UPPER(IF($X61="","",IF(COUNTIF($AG$34:$AG60,$X61)&lt;1,$X61,"")))</f>
        <v/>
      </c>
      <c r="AH61" s="47" t="str">
        <f t="shared" si="10"/>
        <v/>
      </c>
      <c r="AI61" s="142" t="str">
        <f t="shared" si="12"/>
        <v/>
      </c>
      <c r="AJ61" s="6"/>
      <c r="AK61" s="43"/>
    </row>
    <row r="62" spans="1:37" s="139" customFormat="1">
      <c r="A62" s="47" t="str">
        <f t="shared" si="6"/>
        <v/>
      </c>
      <c r="B62" s="138" t="str">
        <f t="shared" si="7"/>
        <v/>
      </c>
      <c r="C62" s="303"/>
      <c r="D62" s="47">
        <v>28</v>
      </c>
      <c r="E62" s="47" t="str">
        <f t="shared" si="8"/>
        <v/>
      </c>
      <c r="F62" s="6"/>
      <c r="G62" s="6"/>
      <c r="H62" s="6"/>
      <c r="I62" s="6"/>
      <c r="J62" s="5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37"/>
      <c r="AB62" s="6"/>
      <c r="AC62" s="6"/>
      <c r="AD62" s="6"/>
      <c r="AE62" s="141" t="str">
        <f t="shared" si="11"/>
        <v/>
      </c>
      <c r="AF62" s="14" t="str">
        <f t="shared" si="9"/>
        <v/>
      </c>
      <c r="AG62" s="306" t="str">
        <f>UPPER(IF($X62="","",IF(COUNTIF($AG$34:$AG61,$X62)&lt;1,$X62,"")))</f>
        <v/>
      </c>
      <c r="AH62" s="47" t="str">
        <f t="shared" si="10"/>
        <v/>
      </c>
      <c r="AI62" s="142" t="str">
        <f t="shared" si="12"/>
        <v/>
      </c>
      <c r="AJ62" s="6"/>
      <c r="AK62" s="43"/>
    </row>
    <row r="63" spans="1:37" s="139" customFormat="1">
      <c r="A63" s="47" t="str">
        <f t="shared" si="6"/>
        <v/>
      </c>
      <c r="B63" s="138" t="str">
        <f t="shared" si="7"/>
        <v/>
      </c>
      <c r="C63" s="304"/>
      <c r="D63" s="47">
        <v>29</v>
      </c>
      <c r="E63" s="47" t="str">
        <f t="shared" si="8"/>
        <v/>
      </c>
      <c r="F63" s="6"/>
      <c r="G63" s="6"/>
      <c r="H63" s="6"/>
      <c r="I63" s="6"/>
      <c r="J63" s="5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37"/>
      <c r="AB63" s="6"/>
      <c r="AC63" s="6"/>
      <c r="AD63" s="6"/>
      <c r="AE63" s="141" t="str">
        <f t="shared" si="11"/>
        <v/>
      </c>
      <c r="AF63" s="14" t="str">
        <f t="shared" si="9"/>
        <v/>
      </c>
      <c r="AG63" s="306" t="str">
        <f>UPPER(IF($X63="","",IF(COUNTIF($AG$34:$AG62,$X63)&lt;1,$X63,"")))</f>
        <v/>
      </c>
      <c r="AH63" s="47" t="str">
        <f t="shared" si="10"/>
        <v/>
      </c>
      <c r="AI63" s="142" t="str">
        <f t="shared" si="12"/>
        <v/>
      </c>
      <c r="AJ63" s="6"/>
      <c r="AK63" s="43"/>
    </row>
    <row r="64" spans="1:37" s="139" customFormat="1">
      <c r="A64" s="47" t="str">
        <f t="shared" si="6"/>
        <v/>
      </c>
      <c r="B64" s="138" t="str">
        <f t="shared" si="7"/>
        <v/>
      </c>
      <c r="C64" s="303"/>
      <c r="D64" s="47">
        <v>30</v>
      </c>
      <c r="E64" s="47" t="str">
        <f t="shared" si="8"/>
        <v/>
      </c>
      <c r="F64" s="6"/>
      <c r="G64" s="6"/>
      <c r="H64" s="6"/>
      <c r="I64" s="6"/>
      <c r="J64" s="5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37"/>
      <c r="AB64" s="6"/>
      <c r="AC64" s="6"/>
      <c r="AD64" s="6"/>
      <c r="AE64" s="141" t="str">
        <f t="shared" si="11"/>
        <v/>
      </c>
      <c r="AF64" s="14" t="str">
        <f t="shared" si="9"/>
        <v/>
      </c>
      <c r="AG64" s="306" t="str">
        <f>UPPER(IF($X64="","",IF(COUNTIF($AG$34:$AG63,$X64)&lt;1,$X64,"")))</f>
        <v/>
      </c>
      <c r="AH64" s="47" t="str">
        <f t="shared" si="10"/>
        <v/>
      </c>
      <c r="AI64" s="142" t="str">
        <f t="shared" si="12"/>
        <v/>
      </c>
      <c r="AJ64" s="6"/>
      <c r="AK64" s="43"/>
    </row>
    <row r="65" spans="1:37" s="139" customFormat="1">
      <c r="A65" s="47" t="str">
        <f t="shared" si="6"/>
        <v/>
      </c>
      <c r="B65" s="138" t="str">
        <f t="shared" si="7"/>
        <v/>
      </c>
      <c r="C65" s="304"/>
      <c r="D65" s="47">
        <v>31</v>
      </c>
      <c r="E65" s="47" t="str">
        <f t="shared" si="8"/>
        <v/>
      </c>
      <c r="F65" s="6"/>
      <c r="G65" s="6"/>
      <c r="H65" s="6"/>
      <c r="I65" s="6"/>
      <c r="J65" s="5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37"/>
      <c r="AB65" s="6"/>
      <c r="AC65" s="6"/>
      <c r="AD65" s="6"/>
      <c r="AE65" s="141" t="str">
        <f t="shared" si="11"/>
        <v/>
      </c>
      <c r="AF65" s="14" t="str">
        <f t="shared" si="9"/>
        <v/>
      </c>
      <c r="AG65" s="306" t="str">
        <f>UPPER(IF($X65="","",IF(COUNTIF($AG$34:$AG64,$X65)&lt;1,$X65,"")))</f>
        <v/>
      </c>
      <c r="AH65" s="47" t="str">
        <f t="shared" si="10"/>
        <v/>
      </c>
      <c r="AI65" s="142" t="str">
        <f t="shared" si="12"/>
        <v/>
      </c>
      <c r="AJ65" s="6"/>
      <c r="AK65" s="43"/>
    </row>
    <row r="66" spans="1:37" s="139" customFormat="1">
      <c r="A66" s="47" t="str">
        <f t="shared" si="6"/>
        <v/>
      </c>
      <c r="B66" s="138" t="str">
        <f t="shared" si="7"/>
        <v/>
      </c>
      <c r="C66" s="301"/>
      <c r="D66" s="47">
        <v>32</v>
      </c>
      <c r="E66" s="47" t="str">
        <f t="shared" si="8"/>
        <v/>
      </c>
      <c r="F66" s="6"/>
      <c r="G66" s="6"/>
      <c r="H66" s="6"/>
      <c r="I66" s="6"/>
      <c r="J66" s="5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37"/>
      <c r="AB66" s="6"/>
      <c r="AC66" s="6"/>
      <c r="AD66" s="6"/>
      <c r="AE66" s="141" t="str">
        <f t="shared" si="11"/>
        <v/>
      </c>
      <c r="AF66" s="14" t="str">
        <f t="shared" si="9"/>
        <v/>
      </c>
      <c r="AG66" s="306" t="str">
        <f>UPPER(IF($X66="","",IF(COUNTIF($AG$34:$AG65,$X66)&lt;1,$X66,"")))</f>
        <v/>
      </c>
      <c r="AH66" s="47" t="str">
        <f t="shared" si="10"/>
        <v/>
      </c>
      <c r="AI66" s="142" t="str">
        <f t="shared" si="12"/>
        <v/>
      </c>
      <c r="AJ66" s="6"/>
      <c r="AK66" s="43"/>
    </row>
    <row r="67" spans="1:37" s="139" customFormat="1">
      <c r="A67" s="47" t="str">
        <f t="shared" si="6"/>
        <v/>
      </c>
      <c r="B67" s="138" t="str">
        <f t="shared" si="7"/>
        <v/>
      </c>
      <c r="C67" s="302"/>
      <c r="D67" s="47">
        <v>33</v>
      </c>
      <c r="E67" s="47" t="str">
        <f t="shared" si="8"/>
        <v/>
      </c>
      <c r="F67" s="6"/>
      <c r="G67" s="6"/>
      <c r="H67" s="6"/>
      <c r="I67" s="6"/>
      <c r="J67" s="5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37"/>
      <c r="AB67" s="6"/>
      <c r="AC67" s="6"/>
      <c r="AD67" s="6"/>
      <c r="AE67" s="141" t="str">
        <f t="shared" si="11"/>
        <v/>
      </c>
      <c r="AF67" s="14" t="str">
        <f t="shared" si="9"/>
        <v/>
      </c>
      <c r="AG67" s="306" t="str">
        <f>UPPER(IF($X67="","",IF(COUNTIF($AG$34:$AG66,$X67)&lt;1,$X67,"")))</f>
        <v/>
      </c>
      <c r="AH67" s="47" t="str">
        <f t="shared" si="10"/>
        <v/>
      </c>
      <c r="AI67" s="142" t="str">
        <f t="shared" si="12"/>
        <v/>
      </c>
      <c r="AJ67" s="6"/>
      <c r="AK67" s="43"/>
    </row>
    <row r="68" spans="1:37" s="139" customFormat="1">
      <c r="A68" s="47" t="str">
        <f t="shared" si="6"/>
        <v/>
      </c>
      <c r="B68" s="138" t="str">
        <f t="shared" si="7"/>
        <v/>
      </c>
      <c r="C68" s="303"/>
      <c r="D68" s="47">
        <v>34</v>
      </c>
      <c r="E68" s="47" t="str">
        <f t="shared" si="8"/>
        <v/>
      </c>
      <c r="F68" s="6"/>
      <c r="G68" s="6"/>
      <c r="H68" s="6"/>
      <c r="I68" s="6"/>
      <c r="J68" s="5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37"/>
      <c r="AB68" s="6"/>
      <c r="AC68" s="6"/>
      <c r="AD68" s="6"/>
      <c r="AE68" s="141" t="str">
        <f t="shared" si="11"/>
        <v/>
      </c>
      <c r="AF68" s="14" t="str">
        <f t="shared" si="9"/>
        <v/>
      </c>
      <c r="AG68" s="306" t="str">
        <f>UPPER(IF($X68="","",IF(COUNTIF($AG$34:$AG67,$X68)&lt;1,$X68,"")))</f>
        <v/>
      </c>
      <c r="AH68" s="47" t="str">
        <f t="shared" si="10"/>
        <v/>
      </c>
      <c r="AI68" s="142" t="str">
        <f t="shared" si="12"/>
        <v/>
      </c>
      <c r="AJ68" s="6"/>
      <c r="AK68" s="43"/>
    </row>
    <row r="69" spans="1:37" s="139" customFormat="1">
      <c r="A69" s="47" t="str">
        <f t="shared" si="6"/>
        <v/>
      </c>
      <c r="B69" s="138" t="str">
        <f t="shared" si="7"/>
        <v/>
      </c>
      <c r="C69" s="304"/>
      <c r="D69" s="47">
        <v>35</v>
      </c>
      <c r="E69" s="47" t="str">
        <f t="shared" si="8"/>
        <v/>
      </c>
      <c r="F69" s="6"/>
      <c r="G69" s="6"/>
      <c r="H69" s="6"/>
      <c r="I69" s="6"/>
      <c r="J69" s="5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37"/>
      <c r="AB69" s="6"/>
      <c r="AC69" s="6"/>
      <c r="AD69" s="6"/>
      <c r="AE69" s="141" t="str">
        <f t="shared" si="11"/>
        <v/>
      </c>
      <c r="AF69" s="14" t="str">
        <f t="shared" si="9"/>
        <v/>
      </c>
      <c r="AG69" s="306" t="str">
        <f>UPPER(IF($X69="","",IF(COUNTIF($AG$34:$AG68,$X69)&lt;1,$X69,"")))</f>
        <v/>
      </c>
      <c r="AH69" s="47" t="str">
        <f t="shared" si="10"/>
        <v/>
      </c>
      <c r="AI69" s="142" t="str">
        <f t="shared" si="12"/>
        <v/>
      </c>
      <c r="AJ69" s="6"/>
      <c r="AK69" s="43"/>
    </row>
    <row r="70" spans="1:37" s="139" customFormat="1">
      <c r="A70" s="47" t="str">
        <f t="shared" si="6"/>
        <v/>
      </c>
      <c r="B70" s="138" t="str">
        <f t="shared" si="7"/>
        <v/>
      </c>
      <c r="C70" s="303"/>
      <c r="D70" s="47">
        <v>36</v>
      </c>
      <c r="E70" s="47" t="str">
        <f t="shared" si="8"/>
        <v/>
      </c>
      <c r="F70" s="6"/>
      <c r="G70" s="6"/>
      <c r="H70" s="6"/>
      <c r="I70" s="6"/>
      <c r="J70" s="5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37"/>
      <c r="AB70" s="6"/>
      <c r="AC70" s="6"/>
      <c r="AD70" s="6"/>
      <c r="AE70" s="141" t="str">
        <f t="shared" si="11"/>
        <v/>
      </c>
      <c r="AF70" s="14" t="str">
        <f t="shared" si="9"/>
        <v/>
      </c>
      <c r="AG70" s="306" t="str">
        <f>UPPER(IF($X70="","",IF(COUNTIF($AG$34:$AG69,$X70)&lt;1,$X70,"")))</f>
        <v/>
      </c>
      <c r="AH70" s="47" t="str">
        <f t="shared" si="10"/>
        <v/>
      </c>
      <c r="AI70" s="142" t="str">
        <f t="shared" si="12"/>
        <v/>
      </c>
      <c r="AJ70" s="6"/>
      <c r="AK70" s="43"/>
    </row>
    <row r="71" spans="1:37" s="139" customFormat="1">
      <c r="A71" s="47" t="str">
        <f t="shared" si="6"/>
        <v/>
      </c>
      <c r="B71" s="138" t="str">
        <f t="shared" si="7"/>
        <v/>
      </c>
      <c r="C71" s="304"/>
      <c r="D71" s="47">
        <v>37</v>
      </c>
      <c r="E71" s="47" t="str">
        <f t="shared" si="8"/>
        <v/>
      </c>
      <c r="F71" s="6"/>
      <c r="G71" s="6"/>
      <c r="H71" s="6"/>
      <c r="I71" s="6"/>
      <c r="J71" s="5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37"/>
      <c r="AB71" s="6"/>
      <c r="AC71" s="6"/>
      <c r="AD71" s="6"/>
      <c r="AE71" s="141" t="str">
        <f t="shared" si="11"/>
        <v/>
      </c>
      <c r="AF71" s="14" t="str">
        <f t="shared" si="9"/>
        <v/>
      </c>
      <c r="AG71" s="306" t="str">
        <f>UPPER(IF($X71="","",IF(COUNTIF($AG$34:$AG70,$X71)&lt;1,$X71,"")))</f>
        <v/>
      </c>
      <c r="AH71" s="47" t="str">
        <f t="shared" si="10"/>
        <v/>
      </c>
      <c r="AI71" s="142" t="str">
        <f t="shared" si="12"/>
        <v/>
      </c>
      <c r="AJ71" s="6"/>
      <c r="AK71" s="43"/>
    </row>
    <row r="72" spans="1:37" s="139" customFormat="1">
      <c r="A72" s="47" t="str">
        <f t="shared" si="6"/>
        <v/>
      </c>
      <c r="B72" s="138" t="str">
        <f t="shared" si="7"/>
        <v/>
      </c>
      <c r="C72" s="302"/>
      <c r="D72" s="47">
        <v>38</v>
      </c>
      <c r="E72" s="47" t="str">
        <f t="shared" si="8"/>
        <v/>
      </c>
      <c r="F72" s="6"/>
      <c r="G72" s="6"/>
      <c r="H72" s="6"/>
      <c r="I72" s="6"/>
      <c r="J72" s="5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37"/>
      <c r="AB72" s="6"/>
      <c r="AC72" s="6"/>
      <c r="AD72" s="6"/>
      <c r="AE72" s="141" t="str">
        <f t="shared" si="11"/>
        <v/>
      </c>
      <c r="AF72" s="14" t="str">
        <f t="shared" si="9"/>
        <v/>
      </c>
      <c r="AG72" s="306" t="str">
        <f>UPPER(IF($X72="","",IF(COUNTIF($AG$34:$AG71,$X72)&lt;1,$X72,"")))</f>
        <v/>
      </c>
      <c r="AH72" s="47" t="str">
        <f t="shared" si="10"/>
        <v/>
      </c>
      <c r="AI72" s="142" t="str">
        <f t="shared" si="12"/>
        <v/>
      </c>
      <c r="AJ72" s="6"/>
      <c r="AK72" s="43"/>
    </row>
    <row r="73" spans="1:37" s="139" customFormat="1">
      <c r="A73" s="47" t="str">
        <f t="shared" si="6"/>
        <v/>
      </c>
      <c r="B73" s="138" t="str">
        <f t="shared" si="7"/>
        <v/>
      </c>
      <c r="C73" s="301"/>
      <c r="D73" s="47">
        <v>39</v>
      </c>
      <c r="E73" s="47" t="str">
        <f t="shared" si="8"/>
        <v/>
      </c>
      <c r="F73" s="6"/>
      <c r="G73" s="6"/>
      <c r="H73" s="6"/>
      <c r="I73" s="6"/>
      <c r="J73" s="5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37"/>
      <c r="AB73" s="6"/>
      <c r="AC73" s="6"/>
      <c r="AD73" s="6"/>
      <c r="AE73" s="141" t="str">
        <f t="shared" si="11"/>
        <v/>
      </c>
      <c r="AF73" s="14" t="str">
        <f t="shared" si="9"/>
        <v/>
      </c>
      <c r="AG73" s="306" t="str">
        <f>UPPER(IF($X73="","",IF(COUNTIF($AG$34:$AG72,$X73)&lt;1,$X73,"")))</f>
        <v/>
      </c>
      <c r="AH73" s="47" t="str">
        <f t="shared" si="10"/>
        <v/>
      </c>
      <c r="AI73" s="142" t="str">
        <f t="shared" si="12"/>
        <v/>
      </c>
      <c r="AJ73" s="6"/>
      <c r="AK73" s="43"/>
    </row>
    <row r="74" spans="1:37" s="139" customFormat="1">
      <c r="A74" s="47" t="str">
        <f t="shared" si="6"/>
        <v/>
      </c>
      <c r="B74" s="138" t="str">
        <f t="shared" si="7"/>
        <v/>
      </c>
      <c r="C74" s="301"/>
      <c r="D74" s="47">
        <v>40</v>
      </c>
      <c r="E74" s="47" t="str">
        <f t="shared" si="8"/>
        <v/>
      </c>
      <c r="F74" s="6"/>
      <c r="G74" s="6"/>
      <c r="H74" s="6"/>
      <c r="I74" s="6"/>
      <c r="J74" s="5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37"/>
      <c r="AB74" s="6"/>
      <c r="AC74" s="6"/>
      <c r="AD74" s="6"/>
      <c r="AE74" s="141" t="str">
        <f t="shared" si="11"/>
        <v/>
      </c>
      <c r="AF74" s="14" t="str">
        <f t="shared" si="9"/>
        <v/>
      </c>
      <c r="AG74" s="306" t="str">
        <f>UPPER(IF($X74="","",IF(COUNTIF($AG$34:$AG73,$X74)&lt;1,$X74,"")))</f>
        <v/>
      </c>
      <c r="AH74" s="47" t="str">
        <f t="shared" si="10"/>
        <v/>
      </c>
      <c r="AI74" s="142" t="str">
        <f t="shared" si="12"/>
        <v/>
      </c>
      <c r="AJ74" s="6"/>
      <c r="AK74" s="43"/>
    </row>
    <row r="75" spans="1:37" s="139" customFormat="1">
      <c r="A75" s="47" t="str">
        <f t="shared" si="6"/>
        <v/>
      </c>
      <c r="B75" s="138" t="str">
        <f t="shared" si="7"/>
        <v/>
      </c>
      <c r="C75" s="303"/>
      <c r="D75" s="47">
        <v>41</v>
      </c>
      <c r="E75" s="47" t="str">
        <f t="shared" si="8"/>
        <v/>
      </c>
      <c r="F75" s="6"/>
      <c r="G75" s="6"/>
      <c r="H75" s="6"/>
      <c r="I75" s="6"/>
      <c r="J75" s="5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37"/>
      <c r="AB75" s="6"/>
      <c r="AC75" s="6"/>
      <c r="AD75" s="6"/>
      <c r="AE75" s="141" t="str">
        <f t="shared" si="11"/>
        <v/>
      </c>
      <c r="AF75" s="14" t="str">
        <f t="shared" si="9"/>
        <v/>
      </c>
      <c r="AG75" s="306" t="str">
        <f>UPPER(IF($X75="","",IF(COUNTIF($AG$34:$AG74,$X75)&lt;1,$X75,"")))</f>
        <v/>
      </c>
      <c r="AH75" s="47" t="str">
        <f t="shared" si="10"/>
        <v/>
      </c>
      <c r="AI75" s="142" t="str">
        <f t="shared" si="12"/>
        <v/>
      </c>
      <c r="AJ75" s="6"/>
      <c r="AK75" s="43"/>
    </row>
    <row r="76" spans="1:37" s="139" customFormat="1">
      <c r="A76" s="47" t="str">
        <f t="shared" si="6"/>
        <v/>
      </c>
      <c r="B76" s="138" t="str">
        <f t="shared" si="7"/>
        <v/>
      </c>
      <c r="C76" s="302"/>
      <c r="D76" s="47">
        <v>42</v>
      </c>
      <c r="E76" s="47" t="str">
        <f t="shared" si="8"/>
        <v/>
      </c>
      <c r="F76" s="6"/>
      <c r="G76" s="6"/>
      <c r="H76" s="6"/>
      <c r="I76" s="6"/>
      <c r="J76" s="5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37"/>
      <c r="AB76" s="6"/>
      <c r="AC76" s="6"/>
      <c r="AD76" s="6"/>
      <c r="AE76" s="141" t="str">
        <f t="shared" si="11"/>
        <v/>
      </c>
      <c r="AF76" s="14" t="str">
        <f t="shared" si="9"/>
        <v/>
      </c>
      <c r="AG76" s="306" t="str">
        <f>UPPER(IF($X76="","",IF(COUNTIF($AG$34:$AG75,$X76)&lt;1,$X76,"")))</f>
        <v/>
      </c>
      <c r="AH76" s="47" t="str">
        <f t="shared" si="10"/>
        <v/>
      </c>
      <c r="AI76" s="142" t="str">
        <f t="shared" si="12"/>
        <v/>
      </c>
      <c r="AJ76" s="6"/>
      <c r="AK76" s="43"/>
    </row>
    <row r="77" spans="1:37" s="139" customFormat="1">
      <c r="A77" s="47" t="str">
        <f t="shared" si="6"/>
        <v/>
      </c>
      <c r="B77" s="138" t="str">
        <f t="shared" si="7"/>
        <v/>
      </c>
      <c r="C77" s="302"/>
      <c r="D77" s="47">
        <v>43</v>
      </c>
      <c r="E77" s="47" t="str">
        <f t="shared" si="8"/>
        <v/>
      </c>
      <c r="F77" s="6"/>
      <c r="G77" s="6"/>
      <c r="H77" s="6"/>
      <c r="I77" s="6"/>
      <c r="J77" s="5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297"/>
      <c r="Z77" s="6"/>
      <c r="AA77" s="37"/>
      <c r="AB77" s="6"/>
      <c r="AC77" s="6"/>
      <c r="AD77" s="6"/>
      <c r="AE77" s="141" t="str">
        <f t="shared" si="11"/>
        <v/>
      </c>
      <c r="AF77" s="14" t="str">
        <f t="shared" si="9"/>
        <v/>
      </c>
      <c r="AG77" s="306" t="str">
        <f>UPPER(IF($X77="","",IF(COUNTIF($AG$34:$AG76,$X77)&lt;1,$X77,"")))</f>
        <v/>
      </c>
      <c r="AH77" s="47" t="str">
        <f t="shared" si="10"/>
        <v/>
      </c>
      <c r="AI77" s="142" t="str">
        <f t="shared" si="12"/>
        <v/>
      </c>
      <c r="AJ77" s="6"/>
      <c r="AK77" s="43"/>
    </row>
    <row r="78" spans="1:37" s="139" customFormat="1">
      <c r="A78" s="47" t="str">
        <f t="shared" si="6"/>
        <v/>
      </c>
      <c r="B78" s="138" t="str">
        <f t="shared" si="7"/>
        <v/>
      </c>
      <c r="C78" s="301"/>
      <c r="D78" s="47">
        <v>44</v>
      </c>
      <c r="E78" s="47" t="str">
        <f t="shared" si="8"/>
        <v/>
      </c>
      <c r="F78" s="6"/>
      <c r="G78" s="6"/>
      <c r="H78" s="6"/>
      <c r="I78" s="6"/>
      <c r="J78" s="5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37"/>
      <c r="AB78" s="6"/>
      <c r="AC78" s="6"/>
      <c r="AD78" s="6"/>
      <c r="AE78" s="141" t="str">
        <f t="shared" si="11"/>
        <v/>
      </c>
      <c r="AF78" s="14" t="str">
        <f t="shared" si="9"/>
        <v/>
      </c>
      <c r="AG78" s="306" t="str">
        <f>UPPER(IF($X78="","",IF(COUNTIF($AG$34:$AG77,$X78)&lt;1,$X78,"")))</f>
        <v/>
      </c>
      <c r="AH78" s="47" t="str">
        <f t="shared" si="10"/>
        <v/>
      </c>
      <c r="AI78" s="142" t="str">
        <f t="shared" si="12"/>
        <v/>
      </c>
      <c r="AJ78" s="6"/>
      <c r="AK78" s="43"/>
    </row>
    <row r="79" spans="1:37" s="139" customFormat="1">
      <c r="A79" s="47" t="str">
        <f t="shared" si="6"/>
        <v/>
      </c>
      <c r="B79" s="138" t="str">
        <f t="shared" si="7"/>
        <v/>
      </c>
      <c r="C79" s="304"/>
      <c r="D79" s="47">
        <v>45</v>
      </c>
      <c r="E79" s="47" t="str">
        <f t="shared" si="8"/>
        <v/>
      </c>
      <c r="F79" s="6"/>
      <c r="G79" s="6"/>
      <c r="H79" s="6"/>
      <c r="I79" s="6"/>
      <c r="J79" s="5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37"/>
      <c r="AB79" s="6"/>
      <c r="AC79" s="6"/>
      <c r="AD79" s="6"/>
      <c r="AE79" s="141" t="str">
        <f t="shared" si="11"/>
        <v/>
      </c>
      <c r="AF79" s="14" t="str">
        <f t="shared" si="9"/>
        <v/>
      </c>
      <c r="AG79" s="306" t="str">
        <f>UPPER(IF($X79="","",IF(COUNTIF($AG$34:$AG78,$X79)&lt;1,$X79,"")))</f>
        <v/>
      </c>
      <c r="AH79" s="47" t="str">
        <f t="shared" si="10"/>
        <v/>
      </c>
      <c r="AI79" s="142" t="str">
        <f t="shared" si="12"/>
        <v/>
      </c>
      <c r="AJ79" s="6"/>
      <c r="AK79" s="43"/>
    </row>
    <row r="80" spans="1:37" s="139" customFormat="1">
      <c r="A80" s="47" t="str">
        <f t="shared" si="6"/>
        <v/>
      </c>
      <c r="B80" s="138" t="str">
        <f t="shared" si="7"/>
        <v/>
      </c>
      <c r="C80" s="303"/>
      <c r="D80" s="47">
        <v>46</v>
      </c>
      <c r="E80" s="47" t="str">
        <f t="shared" si="8"/>
        <v/>
      </c>
      <c r="F80" s="6"/>
      <c r="G80" s="6"/>
      <c r="H80" s="6"/>
      <c r="I80" s="6"/>
      <c r="J80" s="5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37"/>
      <c r="AB80" s="6"/>
      <c r="AC80" s="6"/>
      <c r="AD80" s="6"/>
      <c r="AE80" s="141" t="str">
        <f t="shared" si="11"/>
        <v/>
      </c>
      <c r="AF80" s="14" t="str">
        <f t="shared" si="9"/>
        <v/>
      </c>
      <c r="AG80" s="306" t="str">
        <f>UPPER(IF($X80="","",IF(COUNTIF($AG$34:$AG79,$X80)&lt;1,$X80,"")))</f>
        <v/>
      </c>
      <c r="AH80" s="47" t="str">
        <f t="shared" si="10"/>
        <v/>
      </c>
      <c r="AI80" s="142" t="str">
        <f t="shared" si="12"/>
        <v/>
      </c>
      <c r="AJ80" s="6"/>
      <c r="AK80" s="43"/>
    </row>
    <row r="81" spans="1:37" s="139" customFormat="1">
      <c r="A81" s="47" t="str">
        <f t="shared" si="6"/>
        <v/>
      </c>
      <c r="B81" s="138" t="str">
        <f t="shared" si="7"/>
        <v/>
      </c>
      <c r="C81" s="303"/>
      <c r="D81" s="47">
        <v>47</v>
      </c>
      <c r="E81" s="47" t="str">
        <f t="shared" si="8"/>
        <v/>
      </c>
      <c r="F81" s="6"/>
      <c r="G81" s="6"/>
      <c r="H81" s="6"/>
      <c r="I81" s="6"/>
      <c r="J81" s="5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37"/>
      <c r="AB81" s="6"/>
      <c r="AC81" s="6"/>
      <c r="AD81" s="6"/>
      <c r="AE81" s="141" t="str">
        <f t="shared" si="11"/>
        <v/>
      </c>
      <c r="AF81" s="14" t="str">
        <f t="shared" si="9"/>
        <v/>
      </c>
      <c r="AG81" s="306" t="str">
        <f>UPPER(IF($X81="","",IF(COUNTIF($AG$34:$AG80,$X81)&lt;1,$X81,"")))</f>
        <v/>
      </c>
      <c r="AH81" s="47" t="str">
        <f t="shared" si="10"/>
        <v/>
      </c>
      <c r="AI81" s="142" t="str">
        <f t="shared" si="12"/>
        <v/>
      </c>
      <c r="AJ81" s="6"/>
      <c r="AK81" s="43"/>
    </row>
    <row r="82" spans="1:37" s="139" customFormat="1">
      <c r="A82" s="47" t="str">
        <f t="shared" si="6"/>
        <v/>
      </c>
      <c r="B82" s="138" t="str">
        <f t="shared" si="7"/>
        <v/>
      </c>
      <c r="C82" s="302"/>
      <c r="D82" s="47">
        <v>48</v>
      </c>
      <c r="E82" s="47" t="str">
        <f t="shared" si="8"/>
        <v/>
      </c>
      <c r="F82" s="6"/>
      <c r="G82" s="6"/>
      <c r="H82" s="6"/>
      <c r="I82" s="6"/>
      <c r="J82" s="5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37"/>
      <c r="AB82" s="6"/>
      <c r="AC82" s="6"/>
      <c r="AD82" s="6"/>
      <c r="AE82" s="141" t="str">
        <f t="shared" si="11"/>
        <v/>
      </c>
      <c r="AF82" s="14" t="str">
        <f t="shared" si="9"/>
        <v/>
      </c>
      <c r="AG82" s="306" t="str">
        <f>UPPER(IF($X82="","",IF(COUNTIF($AG$34:$AG81,$X82)&lt;1,$X82,"")))</f>
        <v/>
      </c>
      <c r="AH82" s="47"/>
      <c r="AI82" s="142" t="str">
        <f t="shared" si="12"/>
        <v/>
      </c>
      <c r="AJ82" s="6"/>
      <c r="AK82" s="43"/>
    </row>
    <row r="83" spans="1:37" s="139" customFormat="1">
      <c r="A83" s="47" t="str">
        <f t="shared" si="6"/>
        <v/>
      </c>
      <c r="B83" s="138" t="str">
        <f t="shared" si="7"/>
        <v/>
      </c>
      <c r="C83" s="301"/>
      <c r="D83" s="47">
        <v>49</v>
      </c>
      <c r="E83" s="47" t="str">
        <f t="shared" si="8"/>
        <v/>
      </c>
      <c r="F83" s="6"/>
      <c r="G83" s="6"/>
      <c r="H83" s="6"/>
      <c r="I83" s="6"/>
      <c r="J83" s="5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37"/>
      <c r="AB83" s="6"/>
      <c r="AC83" s="6"/>
      <c r="AD83" s="6"/>
      <c r="AE83" s="141" t="str">
        <f t="shared" si="11"/>
        <v/>
      </c>
      <c r="AF83" s="14" t="str">
        <f t="shared" si="9"/>
        <v/>
      </c>
      <c r="AG83" s="306" t="str">
        <f>UPPER(IF($X83="","",IF(COUNTIF($AG$34:$AG82,$X83)&lt;1,$X83,"")))</f>
        <v/>
      </c>
      <c r="AH83" s="47" t="str">
        <f t="shared" ref="AH83:AH146" si="13">IF(X83="","",IF(COUNTIF(X$35:X$1035,$X83)&lt;4,"每隊最少4人",IF(COUNTIF(X$35:X$1035,X83)&gt;6,"每隊最多6人",COUNTIF(X$35:X$1035,X83))))</f>
        <v/>
      </c>
      <c r="AI83" s="142" t="str">
        <f t="shared" si="12"/>
        <v/>
      </c>
      <c r="AJ83" s="6"/>
      <c r="AK83" s="43"/>
    </row>
    <row r="84" spans="1:37" s="139" customFormat="1">
      <c r="A84" s="47" t="str">
        <f t="shared" si="6"/>
        <v/>
      </c>
      <c r="B84" s="138" t="str">
        <f t="shared" si="7"/>
        <v/>
      </c>
      <c r="C84" s="302"/>
      <c r="D84" s="47">
        <v>50</v>
      </c>
      <c r="E84" s="47" t="str">
        <f t="shared" si="8"/>
        <v/>
      </c>
      <c r="F84" s="6"/>
      <c r="G84" s="6"/>
      <c r="H84" s="6"/>
      <c r="I84" s="6"/>
      <c r="J84" s="5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37"/>
      <c r="AB84" s="6"/>
      <c r="AC84" s="6"/>
      <c r="AD84" s="6"/>
      <c r="AE84" s="141" t="str">
        <f t="shared" si="11"/>
        <v/>
      </c>
      <c r="AF84" s="14" t="str">
        <f t="shared" si="9"/>
        <v/>
      </c>
      <c r="AG84" s="306" t="str">
        <f>UPPER(IF($X84="","",IF(COUNTIF($AG$34:$AG83,$X84)&lt;1,$X84,"")))</f>
        <v/>
      </c>
      <c r="AH84" s="47" t="str">
        <f t="shared" si="13"/>
        <v/>
      </c>
      <c r="AI84" s="142" t="str">
        <f t="shared" si="12"/>
        <v/>
      </c>
      <c r="AJ84" s="6"/>
      <c r="AK84" s="43"/>
    </row>
    <row r="85" spans="1:37" s="139" customFormat="1">
      <c r="A85" s="47" t="str">
        <f t="shared" si="6"/>
        <v/>
      </c>
      <c r="B85" s="138" t="str">
        <f t="shared" si="7"/>
        <v/>
      </c>
      <c r="C85" s="303"/>
      <c r="D85" s="47">
        <v>51</v>
      </c>
      <c r="E85" s="47" t="str">
        <f t="shared" si="8"/>
        <v/>
      </c>
      <c r="F85" s="6"/>
      <c r="G85" s="6"/>
      <c r="H85" s="6"/>
      <c r="I85" s="6"/>
      <c r="J85" s="5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37"/>
      <c r="AB85" s="6"/>
      <c r="AC85" s="6"/>
      <c r="AD85" s="6"/>
      <c r="AE85" s="141" t="str">
        <f t="shared" si="11"/>
        <v/>
      </c>
      <c r="AF85" s="14" t="str">
        <f t="shared" si="9"/>
        <v/>
      </c>
      <c r="AG85" s="306" t="str">
        <f>UPPER(IF($X85="","",IF(COUNTIF($AG$34:$AG84,$X85)&lt;1,$X85,"")))</f>
        <v/>
      </c>
      <c r="AH85" s="47" t="str">
        <f t="shared" si="13"/>
        <v/>
      </c>
      <c r="AI85" s="142" t="str">
        <f t="shared" si="12"/>
        <v/>
      </c>
      <c r="AJ85" s="6"/>
      <c r="AK85" s="43"/>
    </row>
    <row r="86" spans="1:37" s="139" customFormat="1">
      <c r="A86" s="47" t="str">
        <f t="shared" si="6"/>
        <v/>
      </c>
      <c r="B86" s="138" t="str">
        <f t="shared" si="7"/>
        <v/>
      </c>
      <c r="C86" s="304"/>
      <c r="D86" s="47">
        <v>52</v>
      </c>
      <c r="E86" s="47" t="str">
        <f t="shared" si="8"/>
        <v/>
      </c>
      <c r="F86" s="6"/>
      <c r="G86" s="6"/>
      <c r="H86" s="6"/>
      <c r="I86" s="6"/>
      <c r="J86" s="5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37"/>
      <c r="AB86" s="6"/>
      <c r="AC86" s="6"/>
      <c r="AD86" s="6"/>
      <c r="AE86" s="141" t="str">
        <f t="shared" si="11"/>
        <v/>
      </c>
      <c r="AF86" s="14" t="str">
        <f t="shared" si="9"/>
        <v/>
      </c>
      <c r="AG86" s="306" t="str">
        <f>UPPER(IF($X86="","",IF(COUNTIF($AG$34:$AG85,$X86)&lt;1,$X86,"")))</f>
        <v/>
      </c>
      <c r="AH86" s="47" t="str">
        <f t="shared" si="13"/>
        <v/>
      </c>
      <c r="AI86" s="142" t="str">
        <f t="shared" si="12"/>
        <v/>
      </c>
      <c r="AJ86" s="6"/>
      <c r="AK86" s="43"/>
    </row>
    <row r="87" spans="1:37" s="139" customFormat="1">
      <c r="A87" s="47" t="str">
        <f t="shared" si="6"/>
        <v/>
      </c>
      <c r="B87" s="138" t="str">
        <f t="shared" si="7"/>
        <v/>
      </c>
      <c r="C87" s="302"/>
      <c r="D87" s="47">
        <v>53</v>
      </c>
      <c r="E87" s="47" t="str">
        <f t="shared" si="8"/>
        <v/>
      </c>
      <c r="F87" s="6"/>
      <c r="G87" s="6"/>
      <c r="H87" s="6"/>
      <c r="I87" s="6"/>
      <c r="J87" s="5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37"/>
      <c r="AB87" s="6"/>
      <c r="AC87" s="6"/>
      <c r="AD87" s="6"/>
      <c r="AE87" s="141" t="str">
        <f t="shared" si="11"/>
        <v/>
      </c>
      <c r="AF87" s="14" t="str">
        <f t="shared" si="9"/>
        <v/>
      </c>
      <c r="AG87" s="306" t="str">
        <f>UPPER(IF($X87="","",IF(COUNTIF($AG$34:$AG86,$X87)&lt;1,$X87,"")))</f>
        <v/>
      </c>
      <c r="AH87" s="47" t="str">
        <f t="shared" si="13"/>
        <v/>
      </c>
      <c r="AI87" s="142" t="str">
        <f t="shared" si="12"/>
        <v/>
      </c>
      <c r="AJ87" s="6"/>
      <c r="AK87" s="43"/>
    </row>
    <row r="88" spans="1:37" s="139" customFormat="1">
      <c r="A88" s="47" t="str">
        <f t="shared" si="6"/>
        <v/>
      </c>
      <c r="B88" s="138" t="str">
        <f t="shared" si="7"/>
        <v/>
      </c>
      <c r="C88" s="302"/>
      <c r="D88" s="47">
        <v>54</v>
      </c>
      <c r="E88" s="47" t="str">
        <f t="shared" si="8"/>
        <v/>
      </c>
      <c r="F88" s="6"/>
      <c r="G88" s="6"/>
      <c r="H88" s="6"/>
      <c r="I88" s="6"/>
      <c r="J88" s="5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37"/>
      <c r="AB88" s="6"/>
      <c r="AC88" s="6"/>
      <c r="AD88" s="6"/>
      <c r="AE88" s="141" t="str">
        <f t="shared" si="11"/>
        <v/>
      </c>
      <c r="AF88" s="14" t="str">
        <f t="shared" si="9"/>
        <v/>
      </c>
      <c r="AG88" s="306" t="str">
        <f>UPPER(IF($X88="","",IF(COUNTIF($AG$34:$AG87,$X88)&lt;1,$X88,"")))</f>
        <v/>
      </c>
      <c r="AH88" s="47" t="str">
        <f t="shared" si="13"/>
        <v/>
      </c>
      <c r="AI88" s="142" t="str">
        <f t="shared" si="12"/>
        <v/>
      </c>
      <c r="AJ88" s="6"/>
      <c r="AK88" s="43"/>
    </row>
    <row r="89" spans="1:37" s="139" customFormat="1">
      <c r="A89" s="47" t="str">
        <f t="shared" si="6"/>
        <v/>
      </c>
      <c r="B89" s="138" t="str">
        <f t="shared" si="7"/>
        <v/>
      </c>
      <c r="C89" s="304"/>
      <c r="D89" s="47">
        <v>55</v>
      </c>
      <c r="E89" s="47" t="str">
        <f t="shared" si="8"/>
        <v/>
      </c>
      <c r="F89" s="6"/>
      <c r="G89" s="6"/>
      <c r="H89" s="6"/>
      <c r="I89" s="6"/>
      <c r="J89" s="5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37"/>
      <c r="AB89" s="6"/>
      <c r="AC89" s="6"/>
      <c r="AD89" s="6"/>
      <c r="AE89" s="141" t="str">
        <f t="shared" si="11"/>
        <v/>
      </c>
      <c r="AF89" s="14" t="str">
        <f t="shared" si="9"/>
        <v/>
      </c>
      <c r="AG89" s="306" t="str">
        <f>UPPER(IF($X89="","",IF(COUNTIF($AG$34:$AG88,$X89)&lt;1,$X89,"")))</f>
        <v/>
      </c>
      <c r="AH89" s="47" t="str">
        <f t="shared" si="13"/>
        <v/>
      </c>
      <c r="AI89" s="142" t="str">
        <f t="shared" si="12"/>
        <v/>
      </c>
      <c r="AJ89" s="6"/>
      <c r="AK89" s="43"/>
    </row>
    <row r="90" spans="1:37" s="139" customFormat="1">
      <c r="A90" s="47" t="str">
        <f t="shared" si="6"/>
        <v/>
      </c>
      <c r="B90" s="138" t="str">
        <f t="shared" si="7"/>
        <v/>
      </c>
      <c r="C90" s="303"/>
      <c r="D90" s="47">
        <v>56</v>
      </c>
      <c r="E90" s="47" t="str">
        <f t="shared" si="8"/>
        <v/>
      </c>
      <c r="F90" s="6"/>
      <c r="G90" s="6"/>
      <c r="H90" s="6"/>
      <c r="I90" s="6"/>
      <c r="J90" s="5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37"/>
      <c r="AB90" s="6"/>
      <c r="AC90" s="6"/>
      <c r="AD90" s="6"/>
      <c r="AE90" s="141" t="str">
        <f t="shared" si="11"/>
        <v/>
      </c>
      <c r="AF90" s="14" t="str">
        <f t="shared" si="9"/>
        <v/>
      </c>
      <c r="AG90" s="306" t="str">
        <f>UPPER(IF($X90="","",IF(COUNTIF($AG$34:$AG89,$X90)&lt;1,$X90,"")))</f>
        <v/>
      </c>
      <c r="AH90" s="47" t="str">
        <f t="shared" si="13"/>
        <v/>
      </c>
      <c r="AI90" s="142" t="str">
        <f t="shared" si="12"/>
        <v/>
      </c>
      <c r="AJ90" s="6"/>
      <c r="AK90" s="43"/>
    </row>
    <row r="91" spans="1:37" s="139" customFormat="1">
      <c r="A91" s="47" t="str">
        <f t="shared" si="6"/>
        <v/>
      </c>
      <c r="B91" s="138" t="str">
        <f t="shared" si="7"/>
        <v/>
      </c>
      <c r="C91" s="302"/>
      <c r="D91" s="47">
        <v>57</v>
      </c>
      <c r="E91" s="47" t="str">
        <f t="shared" si="8"/>
        <v/>
      </c>
      <c r="F91" s="6"/>
      <c r="G91" s="6"/>
      <c r="H91" s="6"/>
      <c r="I91" s="6"/>
      <c r="J91" s="5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37"/>
      <c r="AB91" s="6"/>
      <c r="AC91" s="6"/>
      <c r="AD91" s="6"/>
      <c r="AE91" s="141" t="str">
        <f t="shared" si="11"/>
        <v/>
      </c>
      <c r="AF91" s="14" t="str">
        <f t="shared" si="9"/>
        <v/>
      </c>
      <c r="AG91" s="306" t="str">
        <f>UPPER(IF($X91="","",IF(COUNTIF($AG$34:$AG90,$X91)&lt;1,$X91,"")))</f>
        <v/>
      </c>
      <c r="AH91" s="47" t="str">
        <f t="shared" si="13"/>
        <v/>
      </c>
      <c r="AI91" s="142" t="str">
        <f t="shared" si="12"/>
        <v/>
      </c>
      <c r="AJ91" s="6"/>
      <c r="AK91" s="43"/>
    </row>
    <row r="92" spans="1:37" s="139" customFormat="1">
      <c r="A92" s="47" t="str">
        <f t="shared" si="6"/>
        <v/>
      </c>
      <c r="B92" s="138" t="str">
        <f t="shared" si="7"/>
        <v/>
      </c>
      <c r="C92" s="301"/>
      <c r="D92" s="47">
        <v>58</v>
      </c>
      <c r="E92" s="47" t="str">
        <f t="shared" si="8"/>
        <v/>
      </c>
      <c r="F92" s="6"/>
      <c r="G92" s="6"/>
      <c r="H92" s="6"/>
      <c r="I92" s="6"/>
      <c r="J92" s="5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37"/>
      <c r="AB92" s="6"/>
      <c r="AC92" s="6"/>
      <c r="AD92" s="6"/>
      <c r="AE92" s="141" t="str">
        <f t="shared" si="11"/>
        <v/>
      </c>
      <c r="AF92" s="14" t="str">
        <f t="shared" si="9"/>
        <v/>
      </c>
      <c r="AG92" s="306" t="str">
        <f>UPPER(IF($X92="","",IF(COUNTIF($AG$34:$AG91,$X92)&lt;1,$X92,"")))</f>
        <v/>
      </c>
      <c r="AH92" s="47" t="str">
        <f t="shared" si="13"/>
        <v/>
      </c>
      <c r="AI92" s="142" t="str">
        <f t="shared" si="12"/>
        <v/>
      </c>
      <c r="AJ92" s="6"/>
      <c r="AK92" s="43"/>
    </row>
    <row r="93" spans="1:37" s="139" customFormat="1">
      <c r="A93" s="47" t="str">
        <f t="shared" si="6"/>
        <v/>
      </c>
      <c r="B93" s="138" t="str">
        <f t="shared" si="7"/>
        <v/>
      </c>
      <c r="C93" s="303"/>
      <c r="D93" s="47">
        <v>59</v>
      </c>
      <c r="E93" s="47" t="str">
        <f t="shared" si="8"/>
        <v/>
      </c>
      <c r="F93" s="6"/>
      <c r="G93" s="6"/>
      <c r="H93" s="6"/>
      <c r="I93" s="6"/>
      <c r="J93" s="5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37"/>
      <c r="AB93" s="6"/>
      <c r="AC93" s="6"/>
      <c r="AD93" s="6"/>
      <c r="AE93" s="141" t="str">
        <f t="shared" si="11"/>
        <v/>
      </c>
      <c r="AF93" s="14" t="str">
        <f t="shared" si="9"/>
        <v/>
      </c>
      <c r="AG93" s="306" t="str">
        <f>UPPER(IF($X93="","",IF(COUNTIF($AG$34:$AG92,$X93)&lt;1,$X93,"")))</f>
        <v/>
      </c>
      <c r="AH93" s="47" t="str">
        <f t="shared" si="13"/>
        <v/>
      </c>
      <c r="AI93" s="142" t="str">
        <f t="shared" si="12"/>
        <v/>
      </c>
      <c r="AJ93" s="6"/>
      <c r="AK93" s="43"/>
    </row>
    <row r="94" spans="1:37" s="139" customFormat="1">
      <c r="A94" s="47" t="str">
        <f t="shared" si="6"/>
        <v/>
      </c>
      <c r="B94" s="138" t="str">
        <f t="shared" si="7"/>
        <v/>
      </c>
      <c r="C94" s="303"/>
      <c r="D94" s="47">
        <v>60</v>
      </c>
      <c r="E94" s="47" t="str">
        <f t="shared" si="8"/>
        <v/>
      </c>
      <c r="F94" s="6"/>
      <c r="G94" s="6"/>
      <c r="H94" s="6"/>
      <c r="I94" s="6"/>
      <c r="J94" s="5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37"/>
      <c r="AB94" s="6"/>
      <c r="AC94" s="6"/>
      <c r="AD94" s="6"/>
      <c r="AE94" s="141" t="str">
        <f t="shared" si="11"/>
        <v/>
      </c>
      <c r="AF94" s="14" t="str">
        <f t="shared" si="9"/>
        <v/>
      </c>
      <c r="AG94" s="306" t="str">
        <f>UPPER(IF($X94="","",IF(COUNTIF($AG$34:$AG93,$X94)&lt;1,$X94,"")))</f>
        <v/>
      </c>
      <c r="AH94" s="47" t="str">
        <f t="shared" si="13"/>
        <v/>
      </c>
      <c r="AI94" s="142" t="str">
        <f t="shared" si="12"/>
        <v/>
      </c>
      <c r="AJ94" s="6"/>
      <c r="AK94" s="43"/>
    </row>
    <row r="95" spans="1:37" s="139" customFormat="1">
      <c r="A95" s="47" t="str">
        <f t="shared" si="6"/>
        <v/>
      </c>
      <c r="B95" s="138" t="str">
        <f t="shared" si="7"/>
        <v/>
      </c>
      <c r="C95" s="303"/>
      <c r="D95" s="47">
        <v>61</v>
      </c>
      <c r="E95" s="47" t="str">
        <f t="shared" si="8"/>
        <v/>
      </c>
      <c r="F95" s="6"/>
      <c r="G95" s="6"/>
      <c r="H95" s="6"/>
      <c r="I95" s="6"/>
      <c r="J95" s="5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37"/>
      <c r="AB95" s="6"/>
      <c r="AC95" s="6"/>
      <c r="AD95" s="6"/>
      <c r="AE95" s="141" t="str">
        <f t="shared" si="11"/>
        <v/>
      </c>
      <c r="AF95" s="14" t="str">
        <f t="shared" si="9"/>
        <v/>
      </c>
      <c r="AG95" s="306" t="str">
        <f>UPPER(IF($X95="","",IF(COUNTIF($AG$34:$AG94,$X95)&lt;1,$X95,"")))</f>
        <v/>
      </c>
      <c r="AH95" s="47" t="str">
        <f t="shared" si="13"/>
        <v/>
      </c>
      <c r="AI95" s="142" t="str">
        <f t="shared" si="12"/>
        <v/>
      </c>
      <c r="AJ95" s="6"/>
      <c r="AK95" s="43"/>
    </row>
    <row r="96" spans="1:37" s="139" customFormat="1">
      <c r="A96" s="47" t="str">
        <f t="shared" si="6"/>
        <v/>
      </c>
      <c r="B96" s="138" t="str">
        <f t="shared" si="7"/>
        <v/>
      </c>
      <c r="C96" s="304"/>
      <c r="D96" s="47">
        <v>62</v>
      </c>
      <c r="E96" s="47" t="str">
        <f t="shared" si="8"/>
        <v/>
      </c>
      <c r="F96" s="6"/>
      <c r="G96" s="6"/>
      <c r="H96" s="6"/>
      <c r="I96" s="6"/>
      <c r="J96" s="5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37"/>
      <c r="AB96" s="6"/>
      <c r="AC96" s="6"/>
      <c r="AD96" s="6"/>
      <c r="AE96" s="141" t="str">
        <f t="shared" si="11"/>
        <v/>
      </c>
      <c r="AF96" s="14" t="str">
        <f t="shared" si="9"/>
        <v/>
      </c>
      <c r="AG96" s="306" t="str">
        <f>UPPER(IF($X96="","",IF(COUNTIF($AG$34:$AG95,$X96)&lt;1,$X96,"")))</f>
        <v/>
      </c>
      <c r="AH96" s="47" t="str">
        <f t="shared" si="13"/>
        <v/>
      </c>
      <c r="AI96" s="142" t="str">
        <f t="shared" si="12"/>
        <v/>
      </c>
      <c r="AJ96" s="6"/>
      <c r="AK96" s="43"/>
    </row>
    <row r="97" spans="1:37" s="139" customFormat="1">
      <c r="A97" s="47" t="str">
        <f t="shared" si="6"/>
        <v/>
      </c>
      <c r="B97" s="138" t="str">
        <f t="shared" si="7"/>
        <v/>
      </c>
      <c r="C97" s="302"/>
      <c r="D97" s="47">
        <v>63</v>
      </c>
      <c r="E97" s="47" t="str">
        <f t="shared" si="8"/>
        <v/>
      </c>
      <c r="F97" s="6"/>
      <c r="G97" s="6"/>
      <c r="H97" s="6"/>
      <c r="I97" s="6"/>
      <c r="J97" s="5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298"/>
      <c r="AB97" s="6"/>
      <c r="AC97" s="6"/>
      <c r="AD97" s="6"/>
      <c r="AE97" s="141" t="str">
        <f t="shared" si="11"/>
        <v/>
      </c>
      <c r="AF97" s="14" t="str">
        <f t="shared" si="9"/>
        <v/>
      </c>
      <c r="AG97" s="306" t="str">
        <f>UPPER(IF($X97="","",IF(COUNTIF($AG$34:$AG96,$X97)&lt;1,$X97,"")))</f>
        <v/>
      </c>
      <c r="AH97" s="47" t="str">
        <f t="shared" si="13"/>
        <v/>
      </c>
      <c r="AI97" s="142" t="str">
        <f t="shared" si="12"/>
        <v/>
      </c>
      <c r="AJ97" s="6"/>
      <c r="AK97" s="43"/>
    </row>
    <row r="98" spans="1:37" s="139" customFormat="1">
      <c r="A98" s="47" t="str">
        <f t="shared" si="6"/>
        <v/>
      </c>
      <c r="B98" s="138" t="str">
        <f t="shared" si="7"/>
        <v/>
      </c>
      <c r="C98" s="301"/>
      <c r="D98" s="47">
        <v>64</v>
      </c>
      <c r="E98" s="47" t="str">
        <f t="shared" si="8"/>
        <v/>
      </c>
      <c r="F98" s="6"/>
      <c r="G98" s="6"/>
      <c r="H98" s="6"/>
      <c r="I98" s="6"/>
      <c r="J98" s="5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37"/>
      <c r="AB98" s="6"/>
      <c r="AC98" s="6"/>
      <c r="AD98" s="6"/>
      <c r="AE98" s="141" t="str">
        <f t="shared" si="11"/>
        <v/>
      </c>
      <c r="AF98" s="14" t="str">
        <f t="shared" si="9"/>
        <v/>
      </c>
      <c r="AG98" s="306" t="str">
        <f>UPPER(IF($X98="","",IF(COUNTIF($AG$34:$AG97,$X98)&lt;1,$X98,"")))</f>
        <v/>
      </c>
      <c r="AH98" s="47" t="str">
        <f t="shared" si="13"/>
        <v/>
      </c>
      <c r="AI98" s="142" t="str">
        <f t="shared" si="12"/>
        <v/>
      </c>
      <c r="AJ98" s="6"/>
      <c r="AK98" s="43"/>
    </row>
    <row r="99" spans="1:37" s="139" customFormat="1">
      <c r="A99" s="47" t="str">
        <f t="shared" ref="A99:A162" si="14">E99</f>
        <v/>
      </c>
      <c r="B99" s="138" t="str">
        <f t="shared" ref="B99:B162" si="15">IF(G99="","",IF(C99="","X",A99&amp;TEXT(C99,"000")))</f>
        <v/>
      </c>
      <c r="C99" s="303"/>
      <c r="D99" s="47">
        <v>65</v>
      </c>
      <c r="E99" s="47" t="str">
        <f t="shared" ref="E99:E162" si="16">IF($H99="M",VLOOKUP($I99,$D$4:$F$9,2,0),IF(H99="F",VLOOKUP($I99,$D$4:$F$9,3,0),IF($H99="","")))</f>
        <v/>
      </c>
      <c r="F99" s="6"/>
      <c r="G99" s="6"/>
      <c r="H99" s="6"/>
      <c r="I99" s="6"/>
      <c r="J99" s="5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37"/>
      <c r="AB99" s="6"/>
      <c r="AC99" s="6"/>
      <c r="AD99" s="6"/>
      <c r="AE99" s="141" t="str">
        <f t="shared" si="11"/>
        <v/>
      </c>
      <c r="AF99" s="14" t="str">
        <f t="shared" ref="AF99:AF162" si="17">IF(AG99="","",$AF$31)</f>
        <v/>
      </c>
      <c r="AG99" s="306" t="str">
        <f>UPPER(IF($X99="","",IF(COUNTIF($AG$34:$AG98,$X99)&lt;1,$X99,"")))</f>
        <v/>
      </c>
      <c r="AH99" s="47" t="str">
        <f t="shared" si="13"/>
        <v/>
      </c>
      <c r="AI99" s="142" t="str">
        <f t="shared" si="12"/>
        <v/>
      </c>
      <c r="AJ99" s="6"/>
      <c r="AK99" s="43"/>
    </row>
    <row r="100" spans="1:37" s="139" customFormat="1">
      <c r="A100" s="47" t="str">
        <f t="shared" si="14"/>
        <v/>
      </c>
      <c r="B100" s="138" t="str">
        <f t="shared" si="15"/>
        <v/>
      </c>
      <c r="C100" s="303"/>
      <c r="D100" s="47">
        <v>66</v>
      </c>
      <c r="E100" s="47" t="str">
        <f t="shared" si="16"/>
        <v/>
      </c>
      <c r="F100" s="6"/>
      <c r="G100" s="6"/>
      <c r="H100" s="6"/>
      <c r="I100" s="6"/>
      <c r="J100" s="5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37"/>
      <c r="AB100" s="6"/>
      <c r="AC100" s="6"/>
      <c r="AD100" s="6"/>
      <c r="AE100" s="141" t="str">
        <f t="shared" ref="AE100:AE163" si="18">IF(I100="","",IF(COUNTA(K100:U100)&gt;4,"超過項目上限",IF(COUNTA(K100:U100)=0,"請選個人項目",IF(COUNTA(Z100)=1,COUNTA(K100:U100)*($AE$31+$AE$32)+$AE$30,IF(COUNTA(Z100)=0,COUNTA(K100:U100)*$AE$31+$AE$30,"輸入錯誤")))))</f>
        <v/>
      </c>
      <c r="AF100" s="14" t="str">
        <f t="shared" si="17"/>
        <v/>
      </c>
      <c r="AG100" s="306" t="str">
        <f>UPPER(IF($X100="","",IF(COUNTIF($AG$34:$AG99,$X100)&lt;1,$X100,"")))</f>
        <v/>
      </c>
      <c r="AH100" s="47" t="str">
        <f t="shared" si="13"/>
        <v/>
      </c>
      <c r="AI100" s="142" t="str">
        <f t="shared" ref="AI100:AI163" si="19">IF($E100="","",IF(ISTEXT($AE100),"輸入有錯誤",IF($Y100="",SUM($AE100:$AF100)+$AK100,SUM($AE100:$AF100)+$AK100+$Y$34)))</f>
        <v/>
      </c>
      <c r="AJ100" s="6"/>
      <c r="AK100" s="43"/>
    </row>
    <row r="101" spans="1:37" s="139" customFormat="1">
      <c r="A101" s="47" t="str">
        <f t="shared" si="14"/>
        <v/>
      </c>
      <c r="B101" s="138" t="str">
        <f t="shared" si="15"/>
        <v/>
      </c>
      <c r="C101" s="302"/>
      <c r="D101" s="47">
        <v>67</v>
      </c>
      <c r="E101" s="47" t="str">
        <f t="shared" si="16"/>
        <v/>
      </c>
      <c r="F101" s="6"/>
      <c r="G101" s="6"/>
      <c r="H101" s="6"/>
      <c r="I101" s="6"/>
      <c r="J101" s="5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37"/>
      <c r="AB101" s="6"/>
      <c r="AC101" s="6"/>
      <c r="AD101" s="6"/>
      <c r="AE101" s="141" t="str">
        <f t="shared" si="18"/>
        <v/>
      </c>
      <c r="AF101" s="14" t="str">
        <f t="shared" si="17"/>
        <v/>
      </c>
      <c r="AG101" s="306" t="str">
        <f>UPPER(IF($X101="","",IF(COUNTIF($AG$34:$AG100,$X101)&lt;1,$X101,"")))</f>
        <v/>
      </c>
      <c r="AH101" s="47" t="str">
        <f t="shared" si="13"/>
        <v/>
      </c>
      <c r="AI101" s="142" t="str">
        <f t="shared" si="19"/>
        <v/>
      </c>
      <c r="AJ101" s="6"/>
      <c r="AK101" s="43"/>
    </row>
    <row r="102" spans="1:37" s="139" customFormat="1">
      <c r="A102" s="47" t="str">
        <f t="shared" si="14"/>
        <v/>
      </c>
      <c r="B102" s="138" t="str">
        <f t="shared" si="15"/>
        <v/>
      </c>
      <c r="C102" s="304"/>
      <c r="D102" s="47">
        <v>68</v>
      </c>
      <c r="E102" s="47" t="str">
        <f t="shared" si="16"/>
        <v/>
      </c>
      <c r="F102" s="6"/>
      <c r="G102" s="6"/>
      <c r="H102" s="6"/>
      <c r="I102" s="6"/>
      <c r="J102" s="5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37"/>
      <c r="AB102" s="6"/>
      <c r="AC102" s="6"/>
      <c r="AD102" s="6"/>
      <c r="AE102" s="141" t="str">
        <f t="shared" si="18"/>
        <v/>
      </c>
      <c r="AF102" s="14" t="str">
        <f t="shared" si="17"/>
        <v/>
      </c>
      <c r="AG102" s="306" t="str">
        <f>UPPER(IF($X102="","",IF(COUNTIF($AG$34:$AG101,$X102)&lt;1,$X102,"")))</f>
        <v/>
      </c>
      <c r="AH102" s="47" t="str">
        <f t="shared" si="13"/>
        <v/>
      </c>
      <c r="AI102" s="142" t="str">
        <f t="shared" si="19"/>
        <v/>
      </c>
      <c r="AJ102" s="6"/>
      <c r="AK102" s="43"/>
    </row>
    <row r="103" spans="1:37" s="139" customFormat="1">
      <c r="A103" s="47" t="str">
        <f t="shared" si="14"/>
        <v/>
      </c>
      <c r="B103" s="138" t="str">
        <f t="shared" si="15"/>
        <v/>
      </c>
      <c r="C103" s="303"/>
      <c r="D103" s="47">
        <v>69</v>
      </c>
      <c r="E103" s="47" t="str">
        <f t="shared" si="16"/>
        <v/>
      </c>
      <c r="F103" s="6"/>
      <c r="G103" s="6"/>
      <c r="H103" s="6"/>
      <c r="I103" s="6"/>
      <c r="J103" s="5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37"/>
      <c r="AB103" s="6"/>
      <c r="AC103" s="6"/>
      <c r="AD103" s="6"/>
      <c r="AE103" s="141" t="str">
        <f t="shared" si="18"/>
        <v/>
      </c>
      <c r="AF103" s="14" t="str">
        <f t="shared" si="17"/>
        <v/>
      </c>
      <c r="AG103" s="306" t="str">
        <f>UPPER(IF($X103="","",IF(COUNTIF($AG$34:$AG102,$X103)&lt;1,$X103,"")))</f>
        <v/>
      </c>
      <c r="AH103" s="47" t="str">
        <f t="shared" si="13"/>
        <v/>
      </c>
      <c r="AI103" s="142" t="str">
        <f t="shared" si="19"/>
        <v/>
      </c>
      <c r="AJ103" s="6"/>
      <c r="AK103" s="43"/>
    </row>
    <row r="104" spans="1:37" s="139" customFormat="1">
      <c r="A104" s="47" t="str">
        <f t="shared" si="14"/>
        <v/>
      </c>
      <c r="B104" s="138" t="str">
        <f t="shared" si="15"/>
        <v/>
      </c>
      <c r="C104" s="302"/>
      <c r="D104" s="47">
        <v>70</v>
      </c>
      <c r="E104" s="47" t="str">
        <f t="shared" si="16"/>
        <v/>
      </c>
      <c r="F104" s="6"/>
      <c r="G104" s="6"/>
      <c r="H104" s="6"/>
      <c r="I104" s="6"/>
      <c r="J104" s="5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37"/>
      <c r="AB104" s="6"/>
      <c r="AC104" s="6"/>
      <c r="AD104" s="6"/>
      <c r="AE104" s="141" t="str">
        <f t="shared" si="18"/>
        <v/>
      </c>
      <c r="AF104" s="14" t="str">
        <f t="shared" si="17"/>
        <v/>
      </c>
      <c r="AG104" s="306" t="str">
        <f>UPPER(IF($X104="","",IF(COUNTIF($AG$34:$AG103,$X104)&lt;1,$X104,"")))</f>
        <v/>
      </c>
      <c r="AH104" s="47" t="str">
        <f t="shared" si="13"/>
        <v/>
      </c>
      <c r="AI104" s="142" t="str">
        <f t="shared" si="19"/>
        <v/>
      </c>
      <c r="AJ104" s="6"/>
      <c r="AK104" s="43"/>
    </row>
    <row r="105" spans="1:37" s="139" customFormat="1">
      <c r="A105" s="47" t="str">
        <f t="shared" si="14"/>
        <v/>
      </c>
      <c r="B105" s="138" t="str">
        <f t="shared" si="15"/>
        <v/>
      </c>
      <c r="C105" s="301"/>
      <c r="D105" s="47">
        <v>71</v>
      </c>
      <c r="E105" s="47" t="str">
        <f t="shared" si="16"/>
        <v/>
      </c>
      <c r="F105" s="6"/>
      <c r="G105" s="6"/>
      <c r="H105" s="6"/>
      <c r="I105" s="6"/>
      <c r="J105" s="5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37"/>
      <c r="AB105" s="6"/>
      <c r="AC105" s="6"/>
      <c r="AD105" s="6"/>
      <c r="AE105" s="141" t="str">
        <f t="shared" si="18"/>
        <v/>
      </c>
      <c r="AF105" s="14" t="str">
        <f t="shared" si="17"/>
        <v/>
      </c>
      <c r="AG105" s="306" t="str">
        <f>UPPER(IF($X105="","",IF(COUNTIF($AG$34:$AG104,$X105)&lt;1,$X105,"")))</f>
        <v/>
      </c>
      <c r="AH105" s="47" t="str">
        <f t="shared" si="13"/>
        <v/>
      </c>
      <c r="AI105" s="142" t="str">
        <f t="shared" si="19"/>
        <v/>
      </c>
      <c r="AJ105" s="6"/>
      <c r="AK105" s="43"/>
    </row>
    <row r="106" spans="1:37" s="139" customFormat="1">
      <c r="A106" s="47" t="str">
        <f t="shared" si="14"/>
        <v/>
      </c>
      <c r="B106" s="138" t="str">
        <f t="shared" si="15"/>
        <v/>
      </c>
      <c r="C106" s="301"/>
      <c r="D106" s="47">
        <v>72</v>
      </c>
      <c r="E106" s="47" t="str">
        <f t="shared" si="16"/>
        <v/>
      </c>
      <c r="F106" s="6"/>
      <c r="G106" s="6"/>
      <c r="H106" s="6"/>
      <c r="I106" s="6"/>
      <c r="J106" s="5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37"/>
      <c r="AB106" s="6"/>
      <c r="AC106" s="6"/>
      <c r="AD106" s="6"/>
      <c r="AE106" s="141" t="str">
        <f t="shared" si="18"/>
        <v/>
      </c>
      <c r="AF106" s="14" t="str">
        <f t="shared" si="17"/>
        <v/>
      </c>
      <c r="AG106" s="306" t="str">
        <f>UPPER(IF($X106="","",IF(COUNTIF($AG$34:$AG105,$X106)&lt;1,$X106,"")))</f>
        <v/>
      </c>
      <c r="AH106" s="47" t="str">
        <f t="shared" si="13"/>
        <v/>
      </c>
      <c r="AI106" s="142" t="str">
        <f t="shared" si="19"/>
        <v/>
      </c>
      <c r="AJ106" s="6"/>
      <c r="AK106" s="43"/>
    </row>
    <row r="107" spans="1:37" s="139" customFormat="1">
      <c r="A107" s="47" t="str">
        <f t="shared" si="14"/>
        <v/>
      </c>
      <c r="B107" s="138" t="str">
        <f t="shared" si="15"/>
        <v/>
      </c>
      <c r="C107" s="302"/>
      <c r="D107" s="47">
        <v>73</v>
      </c>
      <c r="E107" s="47" t="str">
        <f t="shared" si="16"/>
        <v/>
      </c>
      <c r="F107" s="6"/>
      <c r="G107" s="6"/>
      <c r="H107" s="6"/>
      <c r="I107" s="6"/>
      <c r="J107" s="5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37"/>
      <c r="AB107" s="6"/>
      <c r="AC107" s="6"/>
      <c r="AD107" s="6"/>
      <c r="AE107" s="141" t="str">
        <f t="shared" si="18"/>
        <v/>
      </c>
      <c r="AF107" s="14" t="str">
        <f t="shared" si="17"/>
        <v/>
      </c>
      <c r="AG107" s="306" t="str">
        <f>UPPER(IF($X107="","",IF(COUNTIF($AG$34:$AG106,$X107)&lt;1,$X107,"")))</f>
        <v/>
      </c>
      <c r="AH107" s="47" t="str">
        <f t="shared" si="13"/>
        <v/>
      </c>
      <c r="AI107" s="142" t="str">
        <f t="shared" si="19"/>
        <v/>
      </c>
      <c r="AJ107" s="6"/>
      <c r="AK107" s="43"/>
    </row>
    <row r="108" spans="1:37" s="139" customFormat="1">
      <c r="A108" s="47" t="str">
        <f t="shared" si="14"/>
        <v/>
      </c>
      <c r="B108" s="138" t="str">
        <f t="shared" si="15"/>
        <v/>
      </c>
      <c r="C108" s="301"/>
      <c r="D108" s="47">
        <v>74</v>
      </c>
      <c r="E108" s="47" t="str">
        <f t="shared" si="16"/>
        <v/>
      </c>
      <c r="F108" s="6"/>
      <c r="G108" s="6"/>
      <c r="H108" s="6"/>
      <c r="I108" s="6"/>
      <c r="J108" s="5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37"/>
      <c r="AB108" s="6"/>
      <c r="AC108" s="6"/>
      <c r="AD108" s="6"/>
      <c r="AE108" s="141" t="str">
        <f t="shared" si="18"/>
        <v/>
      </c>
      <c r="AF108" s="14" t="str">
        <f t="shared" si="17"/>
        <v/>
      </c>
      <c r="AG108" s="306" t="str">
        <f>UPPER(IF($X108="","",IF(COUNTIF($AG$34:$AG107,$X108)&lt;1,$X108,"")))</f>
        <v/>
      </c>
      <c r="AH108" s="47" t="str">
        <f t="shared" si="13"/>
        <v/>
      </c>
      <c r="AI108" s="142" t="str">
        <f t="shared" si="19"/>
        <v/>
      </c>
      <c r="AJ108" s="6"/>
      <c r="AK108" s="43"/>
    </row>
    <row r="109" spans="1:37" s="139" customFormat="1">
      <c r="A109" s="47" t="str">
        <f t="shared" si="14"/>
        <v/>
      </c>
      <c r="B109" s="138" t="str">
        <f t="shared" si="15"/>
        <v/>
      </c>
      <c r="C109" s="302"/>
      <c r="D109" s="47">
        <v>75</v>
      </c>
      <c r="E109" s="47" t="str">
        <f t="shared" si="16"/>
        <v/>
      </c>
      <c r="F109" s="6"/>
      <c r="G109" s="6"/>
      <c r="H109" s="6"/>
      <c r="I109" s="6"/>
      <c r="J109" s="5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37"/>
      <c r="AB109" s="6"/>
      <c r="AC109" s="6"/>
      <c r="AD109" s="6"/>
      <c r="AE109" s="141" t="str">
        <f t="shared" si="18"/>
        <v/>
      </c>
      <c r="AF109" s="14" t="str">
        <f t="shared" si="17"/>
        <v/>
      </c>
      <c r="AG109" s="306" t="str">
        <f>UPPER(IF($X109="","",IF(COUNTIF($AG$34:$AG108,$X109)&lt;1,$X109,"")))</f>
        <v/>
      </c>
      <c r="AH109" s="47" t="str">
        <f t="shared" si="13"/>
        <v/>
      </c>
      <c r="AI109" s="142" t="str">
        <f t="shared" si="19"/>
        <v/>
      </c>
      <c r="AJ109" s="6"/>
      <c r="AK109" s="43"/>
    </row>
    <row r="110" spans="1:37" s="139" customFormat="1">
      <c r="A110" s="47" t="str">
        <f t="shared" si="14"/>
        <v/>
      </c>
      <c r="B110" s="138" t="str">
        <f t="shared" si="15"/>
        <v/>
      </c>
      <c r="C110" s="303"/>
      <c r="D110" s="47">
        <v>76</v>
      </c>
      <c r="E110" s="47" t="str">
        <f t="shared" si="16"/>
        <v/>
      </c>
      <c r="F110" s="6"/>
      <c r="G110" s="6"/>
      <c r="H110" s="6"/>
      <c r="I110" s="6"/>
      <c r="J110" s="5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37"/>
      <c r="AB110" s="6"/>
      <c r="AC110" s="6"/>
      <c r="AD110" s="6"/>
      <c r="AE110" s="141" t="str">
        <f t="shared" si="18"/>
        <v/>
      </c>
      <c r="AF110" s="14" t="str">
        <f t="shared" si="17"/>
        <v/>
      </c>
      <c r="AG110" s="306" t="str">
        <f>UPPER(IF($X110="","",IF(COUNTIF($AG$34:$AG109,$X110)&lt;1,$X110,"")))</f>
        <v/>
      </c>
      <c r="AH110" s="47" t="str">
        <f t="shared" si="13"/>
        <v/>
      </c>
      <c r="AI110" s="142" t="str">
        <f t="shared" si="19"/>
        <v/>
      </c>
      <c r="AJ110" s="6"/>
      <c r="AK110" s="43"/>
    </row>
    <row r="111" spans="1:37" s="139" customFormat="1">
      <c r="A111" s="47" t="str">
        <f t="shared" si="14"/>
        <v/>
      </c>
      <c r="B111" s="138" t="str">
        <f t="shared" si="15"/>
        <v/>
      </c>
      <c r="C111" s="303"/>
      <c r="D111" s="47">
        <v>77</v>
      </c>
      <c r="E111" s="47" t="str">
        <f t="shared" si="16"/>
        <v/>
      </c>
      <c r="F111" s="6"/>
      <c r="G111" s="6"/>
      <c r="H111" s="6"/>
      <c r="I111" s="6"/>
      <c r="J111" s="5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37"/>
      <c r="AB111" s="6"/>
      <c r="AC111" s="6"/>
      <c r="AD111" s="6"/>
      <c r="AE111" s="141" t="str">
        <f t="shared" si="18"/>
        <v/>
      </c>
      <c r="AF111" s="14" t="str">
        <f t="shared" si="17"/>
        <v/>
      </c>
      <c r="AG111" s="306" t="str">
        <f>UPPER(IF($X111="","",IF(COUNTIF($AG$34:$AG110,$X111)&lt;1,$X111,"")))</f>
        <v/>
      </c>
      <c r="AH111" s="47" t="str">
        <f t="shared" si="13"/>
        <v/>
      </c>
      <c r="AI111" s="142" t="str">
        <f t="shared" si="19"/>
        <v/>
      </c>
      <c r="AJ111" s="6"/>
      <c r="AK111" s="43"/>
    </row>
    <row r="112" spans="1:37" s="139" customFormat="1">
      <c r="A112" s="47" t="str">
        <f t="shared" si="14"/>
        <v/>
      </c>
      <c r="B112" s="138" t="str">
        <f t="shared" si="15"/>
        <v/>
      </c>
      <c r="C112" s="302"/>
      <c r="D112" s="47">
        <v>78</v>
      </c>
      <c r="E112" s="47" t="str">
        <f t="shared" si="16"/>
        <v/>
      </c>
      <c r="F112" s="6"/>
      <c r="G112" s="6"/>
      <c r="H112" s="6"/>
      <c r="I112" s="6"/>
      <c r="J112" s="5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37"/>
      <c r="AB112" s="6"/>
      <c r="AC112" s="6"/>
      <c r="AD112" s="6"/>
      <c r="AE112" s="141" t="str">
        <f t="shared" si="18"/>
        <v/>
      </c>
      <c r="AF112" s="14" t="str">
        <f t="shared" si="17"/>
        <v/>
      </c>
      <c r="AG112" s="306" t="str">
        <f>UPPER(IF($X112="","",IF(COUNTIF($AG$34:$AG111,$X112)&lt;1,$X112,"")))</f>
        <v/>
      </c>
      <c r="AH112" s="47" t="str">
        <f t="shared" si="13"/>
        <v/>
      </c>
      <c r="AI112" s="142" t="str">
        <f t="shared" si="19"/>
        <v/>
      </c>
      <c r="AJ112" s="6"/>
      <c r="AK112" s="43"/>
    </row>
    <row r="113" spans="1:37" s="139" customFormat="1">
      <c r="A113" s="47" t="str">
        <f t="shared" si="14"/>
        <v/>
      </c>
      <c r="B113" s="138" t="str">
        <f t="shared" si="15"/>
        <v/>
      </c>
      <c r="C113" s="303"/>
      <c r="D113" s="47">
        <v>79</v>
      </c>
      <c r="E113" s="47" t="str">
        <f t="shared" si="16"/>
        <v/>
      </c>
      <c r="F113" s="6"/>
      <c r="G113" s="6"/>
      <c r="H113" s="6"/>
      <c r="I113" s="6"/>
      <c r="J113" s="5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37"/>
      <c r="AB113" s="6"/>
      <c r="AC113" s="6"/>
      <c r="AD113" s="6"/>
      <c r="AE113" s="141" t="str">
        <f t="shared" si="18"/>
        <v/>
      </c>
      <c r="AF113" s="14" t="str">
        <f t="shared" si="17"/>
        <v/>
      </c>
      <c r="AG113" s="306" t="str">
        <f>UPPER(IF($X113="","",IF(COUNTIF($AG$34:$AG112,$X113)&lt;1,$X113,"")))</f>
        <v/>
      </c>
      <c r="AH113" s="47" t="str">
        <f t="shared" si="13"/>
        <v/>
      </c>
      <c r="AI113" s="142" t="str">
        <f t="shared" si="19"/>
        <v/>
      </c>
      <c r="AJ113" s="6"/>
      <c r="AK113" s="43"/>
    </row>
    <row r="114" spans="1:37" s="139" customFormat="1">
      <c r="A114" s="47" t="str">
        <f t="shared" si="14"/>
        <v/>
      </c>
      <c r="B114" s="138" t="str">
        <f t="shared" si="15"/>
        <v/>
      </c>
      <c r="C114" s="303"/>
      <c r="D114" s="47">
        <v>80</v>
      </c>
      <c r="E114" s="47" t="str">
        <f t="shared" si="16"/>
        <v/>
      </c>
      <c r="F114" s="6"/>
      <c r="G114" s="6"/>
      <c r="H114" s="6"/>
      <c r="I114" s="6"/>
      <c r="J114" s="5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37"/>
      <c r="AB114" s="6"/>
      <c r="AC114" s="6"/>
      <c r="AD114" s="6"/>
      <c r="AE114" s="141" t="str">
        <f t="shared" si="18"/>
        <v/>
      </c>
      <c r="AF114" s="14" t="str">
        <f t="shared" si="17"/>
        <v/>
      </c>
      <c r="AG114" s="306" t="str">
        <f>UPPER(IF($X114="","",IF(COUNTIF($AG$34:$AG113,$X114)&lt;1,$X114,"")))</f>
        <v/>
      </c>
      <c r="AH114" s="47" t="str">
        <f t="shared" si="13"/>
        <v/>
      </c>
      <c r="AI114" s="142" t="str">
        <f t="shared" si="19"/>
        <v/>
      </c>
      <c r="AJ114" s="6"/>
      <c r="AK114" s="43"/>
    </row>
    <row r="115" spans="1:37" s="139" customFormat="1">
      <c r="A115" s="47" t="str">
        <f t="shared" si="14"/>
        <v/>
      </c>
      <c r="B115" s="138" t="str">
        <f t="shared" si="15"/>
        <v/>
      </c>
      <c r="C115" s="301"/>
      <c r="D115" s="47">
        <v>81</v>
      </c>
      <c r="E115" s="47" t="str">
        <f t="shared" si="16"/>
        <v/>
      </c>
      <c r="F115" s="6"/>
      <c r="G115" s="6"/>
      <c r="H115" s="6"/>
      <c r="I115" s="6"/>
      <c r="J115" s="5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37"/>
      <c r="AB115" s="6"/>
      <c r="AC115" s="6"/>
      <c r="AD115" s="6"/>
      <c r="AE115" s="141" t="str">
        <f t="shared" si="18"/>
        <v/>
      </c>
      <c r="AF115" s="14" t="str">
        <f t="shared" si="17"/>
        <v/>
      </c>
      <c r="AG115" s="306" t="str">
        <f>UPPER(IF($X115="","",IF(COUNTIF($AG$34:$AG114,$X115)&lt;1,$X115,"")))</f>
        <v/>
      </c>
      <c r="AH115" s="47" t="str">
        <f t="shared" si="13"/>
        <v/>
      </c>
      <c r="AI115" s="142" t="str">
        <f t="shared" si="19"/>
        <v/>
      </c>
      <c r="AJ115" s="6"/>
      <c r="AK115" s="43"/>
    </row>
    <row r="116" spans="1:37" s="139" customFormat="1">
      <c r="A116" s="47" t="str">
        <f t="shared" si="14"/>
        <v/>
      </c>
      <c r="B116" s="138" t="str">
        <f t="shared" si="15"/>
        <v/>
      </c>
      <c r="C116" s="303"/>
      <c r="D116" s="47">
        <v>82</v>
      </c>
      <c r="E116" s="47" t="str">
        <f t="shared" si="16"/>
        <v/>
      </c>
      <c r="F116" s="6"/>
      <c r="G116" s="6"/>
      <c r="H116" s="6"/>
      <c r="I116" s="6"/>
      <c r="J116" s="5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37"/>
      <c r="AB116" s="6"/>
      <c r="AC116" s="6"/>
      <c r="AD116" s="6"/>
      <c r="AE116" s="141" t="str">
        <f t="shared" si="18"/>
        <v/>
      </c>
      <c r="AF116" s="14" t="str">
        <f t="shared" si="17"/>
        <v/>
      </c>
      <c r="AG116" s="306" t="str">
        <f>UPPER(IF($X116="","",IF(COUNTIF($AG$34:$AG115,$X116)&lt;1,$X116,"")))</f>
        <v/>
      </c>
      <c r="AH116" s="47" t="str">
        <f t="shared" si="13"/>
        <v/>
      </c>
      <c r="AI116" s="142" t="str">
        <f t="shared" si="19"/>
        <v/>
      </c>
      <c r="AJ116" s="6"/>
      <c r="AK116" s="43"/>
    </row>
    <row r="117" spans="1:37" s="139" customFormat="1">
      <c r="A117" s="47" t="str">
        <f t="shared" si="14"/>
        <v/>
      </c>
      <c r="B117" s="138" t="str">
        <f t="shared" si="15"/>
        <v/>
      </c>
      <c r="C117" s="301"/>
      <c r="D117" s="47">
        <v>83</v>
      </c>
      <c r="E117" s="47" t="str">
        <f t="shared" si="16"/>
        <v/>
      </c>
      <c r="F117" s="6"/>
      <c r="G117" s="6"/>
      <c r="H117" s="6"/>
      <c r="I117" s="6"/>
      <c r="J117" s="5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37"/>
      <c r="AB117" s="6"/>
      <c r="AC117" s="6"/>
      <c r="AD117" s="6"/>
      <c r="AE117" s="141" t="str">
        <f t="shared" si="18"/>
        <v/>
      </c>
      <c r="AF117" s="14" t="str">
        <f t="shared" si="17"/>
        <v/>
      </c>
      <c r="AG117" s="306" t="str">
        <f>UPPER(IF($X117="","",IF(COUNTIF($AG$34:$AG116,$X117)&lt;1,$X117,"")))</f>
        <v/>
      </c>
      <c r="AH117" s="47" t="str">
        <f t="shared" si="13"/>
        <v/>
      </c>
      <c r="AI117" s="142" t="str">
        <f t="shared" si="19"/>
        <v/>
      </c>
      <c r="AJ117" s="6"/>
      <c r="AK117" s="43"/>
    </row>
    <row r="118" spans="1:37" s="139" customFormat="1">
      <c r="A118" s="47" t="str">
        <f t="shared" si="14"/>
        <v/>
      </c>
      <c r="B118" s="138" t="str">
        <f t="shared" si="15"/>
        <v/>
      </c>
      <c r="C118" s="304"/>
      <c r="D118" s="47">
        <v>84</v>
      </c>
      <c r="E118" s="47" t="str">
        <f t="shared" si="16"/>
        <v/>
      </c>
      <c r="F118" s="6"/>
      <c r="G118" s="6"/>
      <c r="H118" s="6"/>
      <c r="I118" s="6"/>
      <c r="J118" s="5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37"/>
      <c r="AB118" s="6"/>
      <c r="AC118" s="6"/>
      <c r="AD118" s="6"/>
      <c r="AE118" s="141" t="str">
        <f t="shared" si="18"/>
        <v/>
      </c>
      <c r="AF118" s="14" t="str">
        <f t="shared" si="17"/>
        <v/>
      </c>
      <c r="AG118" s="306" t="str">
        <f>UPPER(IF($X118="","",IF(COUNTIF($AG$34:$AG117,$X118)&lt;1,$X118,"")))</f>
        <v/>
      </c>
      <c r="AH118" s="47" t="str">
        <f t="shared" si="13"/>
        <v/>
      </c>
      <c r="AI118" s="142" t="str">
        <f t="shared" si="19"/>
        <v/>
      </c>
      <c r="AJ118" s="6"/>
      <c r="AK118" s="43"/>
    </row>
    <row r="119" spans="1:37" s="139" customFormat="1">
      <c r="A119" s="47" t="str">
        <f t="shared" si="14"/>
        <v/>
      </c>
      <c r="B119" s="138" t="str">
        <f t="shared" si="15"/>
        <v/>
      </c>
      <c r="C119" s="303"/>
      <c r="D119" s="47">
        <v>85</v>
      </c>
      <c r="E119" s="47" t="str">
        <f t="shared" si="16"/>
        <v/>
      </c>
      <c r="F119" s="6"/>
      <c r="G119" s="6"/>
      <c r="H119" s="6"/>
      <c r="I119" s="6"/>
      <c r="J119" s="5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8"/>
      <c r="Z119" s="6"/>
      <c r="AA119" s="37"/>
      <c r="AB119" s="6"/>
      <c r="AC119" s="6"/>
      <c r="AD119" s="6"/>
      <c r="AE119" s="141" t="str">
        <f t="shared" si="18"/>
        <v/>
      </c>
      <c r="AF119" s="14" t="str">
        <f t="shared" si="17"/>
        <v/>
      </c>
      <c r="AG119" s="306" t="str">
        <f>UPPER(IF($X119="","",IF(COUNTIF($AG$34:$AG118,$X119)&lt;1,$X119,"")))</f>
        <v/>
      </c>
      <c r="AH119" s="47" t="str">
        <f t="shared" si="13"/>
        <v/>
      </c>
      <c r="AI119" s="142" t="str">
        <f t="shared" si="19"/>
        <v/>
      </c>
      <c r="AJ119" s="6"/>
      <c r="AK119" s="43"/>
    </row>
    <row r="120" spans="1:37" s="139" customFormat="1">
      <c r="A120" s="47" t="str">
        <f t="shared" si="14"/>
        <v/>
      </c>
      <c r="B120" s="138" t="str">
        <f t="shared" si="15"/>
        <v/>
      </c>
      <c r="C120" s="301"/>
      <c r="D120" s="47">
        <v>86</v>
      </c>
      <c r="E120" s="47" t="str">
        <f t="shared" si="16"/>
        <v/>
      </c>
      <c r="F120" s="6"/>
      <c r="G120" s="6"/>
      <c r="H120" s="6"/>
      <c r="I120" s="6"/>
      <c r="J120" s="5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8"/>
      <c r="Z120" s="6"/>
      <c r="AA120" s="37"/>
      <c r="AB120" s="6"/>
      <c r="AC120" s="6"/>
      <c r="AD120" s="6"/>
      <c r="AE120" s="141" t="str">
        <f t="shared" si="18"/>
        <v/>
      </c>
      <c r="AF120" s="14" t="str">
        <f t="shared" si="17"/>
        <v/>
      </c>
      <c r="AG120" s="306" t="str">
        <f>UPPER(IF($X120="","",IF(COUNTIF($AG$34:$AG119,$X120)&lt;1,$X120,"")))</f>
        <v/>
      </c>
      <c r="AH120" s="47" t="str">
        <f t="shared" si="13"/>
        <v/>
      </c>
      <c r="AI120" s="142" t="str">
        <f t="shared" si="19"/>
        <v/>
      </c>
      <c r="AJ120" s="6"/>
      <c r="AK120" s="43"/>
    </row>
    <row r="121" spans="1:37" s="139" customFormat="1">
      <c r="A121" s="47" t="str">
        <f t="shared" si="14"/>
        <v/>
      </c>
      <c r="B121" s="138" t="str">
        <f t="shared" si="15"/>
        <v/>
      </c>
      <c r="C121" s="302"/>
      <c r="D121" s="47">
        <v>87</v>
      </c>
      <c r="E121" s="47" t="str">
        <f t="shared" si="16"/>
        <v/>
      </c>
      <c r="F121" s="6"/>
      <c r="G121" s="6"/>
      <c r="H121" s="6"/>
      <c r="I121" s="6"/>
      <c r="J121" s="5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8"/>
      <c r="Z121" s="6"/>
      <c r="AA121" s="37"/>
      <c r="AB121" s="6"/>
      <c r="AC121" s="6"/>
      <c r="AD121" s="6"/>
      <c r="AE121" s="141" t="str">
        <f t="shared" si="18"/>
        <v/>
      </c>
      <c r="AF121" s="14" t="str">
        <f t="shared" si="17"/>
        <v/>
      </c>
      <c r="AG121" s="306" t="str">
        <f>UPPER(IF($X121="","",IF(COUNTIF($AG$34:$AG120,$X121)&lt;1,$X121,"")))</f>
        <v/>
      </c>
      <c r="AH121" s="47" t="str">
        <f t="shared" si="13"/>
        <v/>
      </c>
      <c r="AI121" s="142" t="str">
        <f t="shared" si="19"/>
        <v/>
      </c>
      <c r="AJ121" s="6"/>
      <c r="AK121" s="43"/>
    </row>
    <row r="122" spans="1:37" s="139" customFormat="1">
      <c r="A122" s="47" t="str">
        <f t="shared" si="14"/>
        <v/>
      </c>
      <c r="B122" s="138" t="str">
        <f t="shared" si="15"/>
        <v/>
      </c>
      <c r="C122" s="302"/>
      <c r="D122" s="47">
        <v>88</v>
      </c>
      <c r="E122" s="47" t="str">
        <f t="shared" si="16"/>
        <v/>
      </c>
      <c r="F122" s="6"/>
      <c r="G122" s="6"/>
      <c r="H122" s="6"/>
      <c r="I122" s="6"/>
      <c r="J122" s="5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8"/>
      <c r="Z122" s="6"/>
      <c r="AA122" s="37"/>
      <c r="AB122" s="6"/>
      <c r="AC122" s="6"/>
      <c r="AD122" s="6"/>
      <c r="AE122" s="141" t="str">
        <f t="shared" si="18"/>
        <v/>
      </c>
      <c r="AF122" s="14" t="str">
        <f t="shared" si="17"/>
        <v/>
      </c>
      <c r="AG122" s="306" t="str">
        <f>UPPER(IF($X122="","",IF(COUNTIF($AG$34:$AG121,$X122)&lt;1,$X122,"")))</f>
        <v/>
      </c>
      <c r="AH122" s="47" t="str">
        <f t="shared" si="13"/>
        <v/>
      </c>
      <c r="AI122" s="142" t="str">
        <f t="shared" si="19"/>
        <v/>
      </c>
      <c r="AJ122" s="6"/>
      <c r="AK122" s="43"/>
    </row>
    <row r="123" spans="1:37" s="139" customFormat="1">
      <c r="A123" s="47" t="str">
        <f t="shared" si="14"/>
        <v/>
      </c>
      <c r="B123" s="138" t="str">
        <f t="shared" si="15"/>
        <v/>
      </c>
      <c r="C123" s="302"/>
      <c r="D123" s="47">
        <v>89</v>
      </c>
      <c r="E123" s="47" t="str">
        <f t="shared" si="16"/>
        <v/>
      </c>
      <c r="F123" s="6"/>
      <c r="G123" s="6"/>
      <c r="H123" s="6"/>
      <c r="I123" s="6"/>
      <c r="J123" s="5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8"/>
      <c r="Z123" s="6"/>
      <c r="AA123" s="37"/>
      <c r="AB123" s="6"/>
      <c r="AC123" s="6"/>
      <c r="AD123" s="6"/>
      <c r="AE123" s="141" t="str">
        <f t="shared" si="18"/>
        <v/>
      </c>
      <c r="AF123" s="14" t="str">
        <f t="shared" si="17"/>
        <v/>
      </c>
      <c r="AG123" s="306" t="str">
        <f>UPPER(IF($X123="","",IF(COUNTIF($AG$34:$AG122,$X123)&lt;1,$X123,"")))</f>
        <v/>
      </c>
      <c r="AH123" s="47" t="str">
        <f t="shared" si="13"/>
        <v/>
      </c>
      <c r="AI123" s="142" t="str">
        <f t="shared" si="19"/>
        <v/>
      </c>
      <c r="AJ123" s="6"/>
      <c r="AK123" s="43"/>
    </row>
    <row r="124" spans="1:37" s="139" customFormat="1">
      <c r="A124" s="47" t="str">
        <f t="shared" si="14"/>
        <v/>
      </c>
      <c r="B124" s="138" t="str">
        <f t="shared" si="15"/>
        <v/>
      </c>
      <c r="C124" s="301"/>
      <c r="D124" s="47">
        <v>90</v>
      </c>
      <c r="E124" s="47" t="str">
        <f t="shared" si="16"/>
        <v/>
      </c>
      <c r="F124" s="6"/>
      <c r="G124" s="6"/>
      <c r="H124" s="6"/>
      <c r="I124" s="6"/>
      <c r="J124" s="5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8"/>
      <c r="Z124" s="6"/>
      <c r="AA124" s="37"/>
      <c r="AB124" s="6"/>
      <c r="AC124" s="6"/>
      <c r="AD124" s="6"/>
      <c r="AE124" s="141" t="str">
        <f t="shared" si="18"/>
        <v/>
      </c>
      <c r="AF124" s="14" t="str">
        <f t="shared" si="17"/>
        <v/>
      </c>
      <c r="AG124" s="306" t="str">
        <f>UPPER(IF($X124="","",IF(COUNTIF($AG$34:$AG123,$X124)&lt;1,$X124,"")))</f>
        <v/>
      </c>
      <c r="AH124" s="47" t="str">
        <f t="shared" si="13"/>
        <v/>
      </c>
      <c r="AI124" s="142" t="str">
        <f t="shared" si="19"/>
        <v/>
      </c>
      <c r="AJ124" s="6"/>
      <c r="AK124" s="43"/>
    </row>
    <row r="125" spans="1:37" s="139" customFormat="1">
      <c r="A125" s="47" t="str">
        <f t="shared" si="14"/>
        <v/>
      </c>
      <c r="B125" s="138" t="str">
        <f t="shared" si="15"/>
        <v/>
      </c>
      <c r="C125" s="302"/>
      <c r="D125" s="47">
        <v>91</v>
      </c>
      <c r="E125" s="47" t="str">
        <f t="shared" si="16"/>
        <v/>
      </c>
      <c r="F125" s="6"/>
      <c r="G125" s="6"/>
      <c r="H125" s="6"/>
      <c r="I125" s="6"/>
      <c r="J125" s="5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8"/>
      <c r="Z125" s="6"/>
      <c r="AA125" s="37"/>
      <c r="AB125" s="6"/>
      <c r="AC125" s="6"/>
      <c r="AD125" s="6"/>
      <c r="AE125" s="141" t="str">
        <f t="shared" si="18"/>
        <v/>
      </c>
      <c r="AF125" s="14" t="str">
        <f t="shared" si="17"/>
        <v/>
      </c>
      <c r="AG125" s="306" t="str">
        <f>UPPER(IF($X125="","",IF(COUNTIF($AG$34:$AG124,$X125)&lt;1,$X125,"")))</f>
        <v/>
      </c>
      <c r="AH125" s="47" t="str">
        <f t="shared" si="13"/>
        <v/>
      </c>
      <c r="AI125" s="142" t="str">
        <f t="shared" si="19"/>
        <v/>
      </c>
      <c r="AJ125" s="6"/>
      <c r="AK125" s="43"/>
    </row>
    <row r="126" spans="1:37" s="139" customFormat="1">
      <c r="A126" s="47" t="str">
        <f t="shared" si="14"/>
        <v/>
      </c>
      <c r="B126" s="138" t="str">
        <f t="shared" si="15"/>
        <v/>
      </c>
      <c r="C126" s="302"/>
      <c r="D126" s="47">
        <v>92</v>
      </c>
      <c r="E126" s="47" t="str">
        <f t="shared" si="16"/>
        <v/>
      </c>
      <c r="F126" s="6"/>
      <c r="G126" s="6"/>
      <c r="H126" s="6"/>
      <c r="I126" s="6"/>
      <c r="J126" s="5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8"/>
      <c r="Z126" s="6"/>
      <c r="AA126" s="37"/>
      <c r="AB126" s="6"/>
      <c r="AC126" s="6"/>
      <c r="AD126" s="6"/>
      <c r="AE126" s="141" t="str">
        <f t="shared" si="18"/>
        <v/>
      </c>
      <c r="AF126" s="14" t="str">
        <f t="shared" si="17"/>
        <v/>
      </c>
      <c r="AG126" s="306" t="str">
        <f>UPPER(IF($X126="","",IF(COUNTIF($AG$34:$AG125,$X126)&lt;1,$X126,"")))</f>
        <v/>
      </c>
      <c r="AH126" s="47" t="str">
        <f t="shared" si="13"/>
        <v/>
      </c>
      <c r="AI126" s="142" t="str">
        <f t="shared" si="19"/>
        <v/>
      </c>
      <c r="AJ126" s="6"/>
      <c r="AK126" s="43"/>
    </row>
    <row r="127" spans="1:37" s="139" customFormat="1">
      <c r="A127" s="47" t="str">
        <f t="shared" si="14"/>
        <v/>
      </c>
      <c r="B127" s="138" t="str">
        <f t="shared" si="15"/>
        <v/>
      </c>
      <c r="C127" s="304"/>
      <c r="D127" s="47">
        <v>93</v>
      </c>
      <c r="E127" s="47" t="str">
        <f t="shared" si="16"/>
        <v/>
      </c>
      <c r="F127" s="6"/>
      <c r="G127" s="6"/>
      <c r="H127" s="6"/>
      <c r="I127" s="6"/>
      <c r="J127" s="5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8"/>
      <c r="Z127" s="6"/>
      <c r="AA127" s="37"/>
      <c r="AB127" s="6"/>
      <c r="AC127" s="6"/>
      <c r="AD127" s="6"/>
      <c r="AE127" s="141" t="str">
        <f t="shared" si="18"/>
        <v/>
      </c>
      <c r="AF127" s="14" t="str">
        <f t="shared" si="17"/>
        <v/>
      </c>
      <c r="AG127" s="306" t="str">
        <f>UPPER(IF($X127="","",IF(COUNTIF($AG$34:$AG126,$X127)&lt;1,$X127,"")))</f>
        <v/>
      </c>
      <c r="AH127" s="47" t="str">
        <f t="shared" si="13"/>
        <v/>
      </c>
      <c r="AI127" s="142" t="str">
        <f t="shared" si="19"/>
        <v/>
      </c>
      <c r="AJ127" s="6"/>
      <c r="AK127" s="43"/>
    </row>
    <row r="128" spans="1:37" s="139" customFormat="1">
      <c r="A128" s="47" t="str">
        <f t="shared" si="14"/>
        <v/>
      </c>
      <c r="B128" s="138" t="str">
        <f t="shared" si="15"/>
        <v/>
      </c>
      <c r="C128" s="303"/>
      <c r="D128" s="47">
        <v>94</v>
      </c>
      <c r="E128" s="47" t="str">
        <f t="shared" si="16"/>
        <v/>
      </c>
      <c r="F128" s="6"/>
      <c r="G128" s="6"/>
      <c r="H128" s="6"/>
      <c r="I128" s="6"/>
      <c r="J128" s="5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8"/>
      <c r="Z128" s="6"/>
      <c r="AA128" s="37"/>
      <c r="AB128" s="6"/>
      <c r="AC128" s="6"/>
      <c r="AD128" s="6"/>
      <c r="AE128" s="141" t="str">
        <f t="shared" si="18"/>
        <v/>
      </c>
      <c r="AF128" s="14" t="str">
        <f t="shared" si="17"/>
        <v/>
      </c>
      <c r="AG128" s="306" t="str">
        <f>UPPER(IF($X128="","",IF(COUNTIF($AG$34:$AG127,$X128)&lt;1,$X128,"")))</f>
        <v/>
      </c>
      <c r="AH128" s="47" t="str">
        <f t="shared" si="13"/>
        <v/>
      </c>
      <c r="AI128" s="142" t="str">
        <f t="shared" si="19"/>
        <v/>
      </c>
      <c r="AJ128" s="6"/>
      <c r="AK128" s="43"/>
    </row>
    <row r="129" spans="1:37" s="139" customFormat="1">
      <c r="A129" s="47" t="str">
        <f t="shared" si="14"/>
        <v/>
      </c>
      <c r="B129" s="138" t="str">
        <f t="shared" si="15"/>
        <v/>
      </c>
      <c r="C129" s="302"/>
      <c r="D129" s="47">
        <v>95</v>
      </c>
      <c r="E129" s="47" t="str">
        <f t="shared" si="16"/>
        <v/>
      </c>
      <c r="F129" s="6"/>
      <c r="G129" s="6"/>
      <c r="H129" s="6"/>
      <c r="I129" s="6"/>
      <c r="J129" s="5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8"/>
      <c r="Z129" s="6"/>
      <c r="AA129" s="37"/>
      <c r="AB129" s="6"/>
      <c r="AC129" s="6"/>
      <c r="AD129" s="6"/>
      <c r="AE129" s="141" t="str">
        <f t="shared" si="18"/>
        <v/>
      </c>
      <c r="AF129" s="14" t="str">
        <f t="shared" si="17"/>
        <v/>
      </c>
      <c r="AG129" s="306" t="str">
        <f>UPPER(IF($X129="","",IF(COUNTIF($AG$34:$AG128,$X129)&lt;1,$X129,"")))</f>
        <v/>
      </c>
      <c r="AH129" s="47" t="str">
        <f t="shared" si="13"/>
        <v/>
      </c>
      <c r="AI129" s="142" t="str">
        <f t="shared" si="19"/>
        <v/>
      </c>
      <c r="AJ129" s="6"/>
      <c r="AK129" s="43"/>
    </row>
    <row r="130" spans="1:37" s="139" customFormat="1">
      <c r="A130" s="47" t="str">
        <f t="shared" si="14"/>
        <v/>
      </c>
      <c r="B130" s="138" t="str">
        <f t="shared" si="15"/>
        <v/>
      </c>
      <c r="C130" s="304"/>
      <c r="D130" s="47">
        <v>96</v>
      </c>
      <c r="E130" s="47" t="str">
        <f t="shared" si="16"/>
        <v/>
      </c>
      <c r="F130" s="6"/>
      <c r="G130" s="6"/>
      <c r="H130" s="6"/>
      <c r="I130" s="6"/>
      <c r="J130" s="5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8"/>
      <c r="Z130" s="6"/>
      <c r="AA130" s="37"/>
      <c r="AB130" s="6"/>
      <c r="AC130" s="6"/>
      <c r="AD130" s="6"/>
      <c r="AE130" s="141" t="str">
        <f t="shared" si="18"/>
        <v/>
      </c>
      <c r="AF130" s="14" t="str">
        <f t="shared" si="17"/>
        <v/>
      </c>
      <c r="AG130" s="306" t="str">
        <f>UPPER(IF($X130="","",IF(COUNTIF($AG$34:$AG129,$X130)&lt;1,$X130,"")))</f>
        <v/>
      </c>
      <c r="AH130" s="47" t="str">
        <f t="shared" si="13"/>
        <v/>
      </c>
      <c r="AI130" s="142" t="str">
        <f t="shared" si="19"/>
        <v/>
      </c>
      <c r="AJ130" s="6"/>
      <c r="AK130" s="43"/>
    </row>
    <row r="131" spans="1:37" s="139" customFormat="1">
      <c r="A131" s="47" t="str">
        <f t="shared" si="14"/>
        <v/>
      </c>
      <c r="B131" s="138" t="str">
        <f t="shared" si="15"/>
        <v/>
      </c>
      <c r="C131" s="302"/>
      <c r="D131" s="47">
        <v>97</v>
      </c>
      <c r="E131" s="47" t="str">
        <f t="shared" si="16"/>
        <v/>
      </c>
      <c r="F131" s="6"/>
      <c r="G131" s="6"/>
      <c r="H131" s="6"/>
      <c r="I131" s="6"/>
      <c r="J131" s="5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8"/>
      <c r="Z131" s="6"/>
      <c r="AA131" s="37"/>
      <c r="AB131" s="6"/>
      <c r="AC131" s="6"/>
      <c r="AD131" s="6"/>
      <c r="AE131" s="141" t="str">
        <f t="shared" si="18"/>
        <v/>
      </c>
      <c r="AF131" s="14" t="str">
        <f t="shared" si="17"/>
        <v/>
      </c>
      <c r="AG131" s="306" t="str">
        <f>UPPER(IF($X131="","",IF(COUNTIF($AG$34:$AG130,$X131)&lt;1,$X131,"")))</f>
        <v/>
      </c>
      <c r="AH131" s="47" t="str">
        <f t="shared" si="13"/>
        <v/>
      </c>
      <c r="AI131" s="142" t="str">
        <f t="shared" si="19"/>
        <v/>
      </c>
      <c r="AJ131" s="6"/>
      <c r="AK131" s="43"/>
    </row>
    <row r="132" spans="1:37" s="139" customFormat="1">
      <c r="A132" s="47" t="str">
        <f t="shared" si="14"/>
        <v/>
      </c>
      <c r="B132" s="138" t="str">
        <f t="shared" si="15"/>
        <v/>
      </c>
      <c r="C132" s="303"/>
      <c r="D132" s="47">
        <v>98</v>
      </c>
      <c r="E132" s="47" t="str">
        <f t="shared" si="16"/>
        <v/>
      </c>
      <c r="F132" s="6"/>
      <c r="G132" s="6"/>
      <c r="H132" s="6"/>
      <c r="I132" s="6"/>
      <c r="J132" s="5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8"/>
      <c r="Z132" s="6"/>
      <c r="AA132" s="37"/>
      <c r="AB132" s="6"/>
      <c r="AC132" s="6"/>
      <c r="AD132" s="6"/>
      <c r="AE132" s="141" t="str">
        <f t="shared" si="18"/>
        <v/>
      </c>
      <c r="AF132" s="14" t="str">
        <f t="shared" si="17"/>
        <v/>
      </c>
      <c r="AG132" s="306" t="str">
        <f>UPPER(IF($X132="","",IF(COUNTIF($AG$34:$AG131,$X132)&lt;1,$X132,"")))</f>
        <v/>
      </c>
      <c r="AH132" s="47" t="str">
        <f t="shared" si="13"/>
        <v/>
      </c>
      <c r="AI132" s="142" t="str">
        <f t="shared" si="19"/>
        <v/>
      </c>
      <c r="AJ132" s="6"/>
      <c r="AK132" s="43"/>
    </row>
    <row r="133" spans="1:37" s="139" customFormat="1">
      <c r="A133" s="47" t="str">
        <f t="shared" si="14"/>
        <v/>
      </c>
      <c r="B133" s="138" t="str">
        <f t="shared" si="15"/>
        <v/>
      </c>
      <c r="C133" s="302"/>
      <c r="D133" s="47">
        <v>99</v>
      </c>
      <c r="E133" s="47" t="str">
        <f t="shared" si="16"/>
        <v/>
      </c>
      <c r="F133" s="6"/>
      <c r="G133" s="6"/>
      <c r="H133" s="6"/>
      <c r="I133" s="6"/>
      <c r="J133" s="5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8"/>
      <c r="Z133" s="6"/>
      <c r="AA133" s="37"/>
      <c r="AB133" s="6"/>
      <c r="AC133" s="6"/>
      <c r="AD133" s="6"/>
      <c r="AE133" s="141" t="str">
        <f t="shared" si="18"/>
        <v/>
      </c>
      <c r="AF133" s="14" t="str">
        <f t="shared" si="17"/>
        <v/>
      </c>
      <c r="AG133" s="306" t="str">
        <f>UPPER(IF($X133="","",IF(COUNTIF($AG$34:$AG132,$X133)&lt;1,$X133,"")))</f>
        <v/>
      </c>
      <c r="AH133" s="47" t="str">
        <f t="shared" si="13"/>
        <v/>
      </c>
      <c r="AI133" s="142" t="str">
        <f t="shared" si="19"/>
        <v/>
      </c>
      <c r="AJ133" s="6"/>
      <c r="AK133" s="43"/>
    </row>
    <row r="134" spans="1:37" s="139" customFormat="1">
      <c r="A134" s="47" t="str">
        <f t="shared" si="14"/>
        <v/>
      </c>
      <c r="B134" s="138" t="str">
        <f t="shared" si="15"/>
        <v/>
      </c>
      <c r="C134" s="303"/>
      <c r="D134" s="47">
        <v>100</v>
      </c>
      <c r="E134" s="47" t="str">
        <f t="shared" si="16"/>
        <v/>
      </c>
      <c r="F134" s="6"/>
      <c r="G134" s="6"/>
      <c r="H134" s="6"/>
      <c r="I134" s="6"/>
      <c r="J134" s="5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8"/>
      <c r="Z134" s="6"/>
      <c r="AA134" s="37"/>
      <c r="AB134" s="6"/>
      <c r="AC134" s="6"/>
      <c r="AD134" s="6"/>
      <c r="AE134" s="141" t="str">
        <f t="shared" si="18"/>
        <v/>
      </c>
      <c r="AF134" s="14" t="str">
        <f t="shared" si="17"/>
        <v/>
      </c>
      <c r="AG134" s="306" t="str">
        <f>UPPER(IF($X134="","",IF(COUNTIF($AG$34:$AG133,$X134)&lt;1,$X134,"")))</f>
        <v/>
      </c>
      <c r="AH134" s="47" t="str">
        <f t="shared" si="13"/>
        <v/>
      </c>
      <c r="AI134" s="142" t="str">
        <f t="shared" si="19"/>
        <v/>
      </c>
      <c r="AJ134" s="6"/>
      <c r="AK134" s="43"/>
    </row>
    <row r="135" spans="1:37" s="139" customFormat="1">
      <c r="A135" s="47" t="str">
        <f t="shared" si="14"/>
        <v/>
      </c>
      <c r="B135" s="138" t="str">
        <f t="shared" si="15"/>
        <v/>
      </c>
      <c r="C135" s="302"/>
      <c r="D135" s="47">
        <v>101</v>
      </c>
      <c r="E135" s="47" t="str">
        <f t="shared" si="16"/>
        <v/>
      </c>
      <c r="F135" s="6"/>
      <c r="G135" s="6"/>
      <c r="H135" s="6"/>
      <c r="I135" s="6"/>
      <c r="J135" s="5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8"/>
      <c r="Z135" s="6"/>
      <c r="AA135" s="37"/>
      <c r="AB135" s="6"/>
      <c r="AC135" s="6"/>
      <c r="AD135" s="6"/>
      <c r="AE135" s="141" t="str">
        <f t="shared" si="18"/>
        <v/>
      </c>
      <c r="AF135" s="14" t="str">
        <f t="shared" si="17"/>
        <v/>
      </c>
      <c r="AG135" s="306" t="str">
        <f>UPPER(IF($X135="","",IF(COUNTIF($AG$34:$AG134,$X135)&lt;1,$X135,"")))</f>
        <v/>
      </c>
      <c r="AH135" s="47" t="str">
        <f t="shared" si="13"/>
        <v/>
      </c>
      <c r="AI135" s="142" t="str">
        <f t="shared" si="19"/>
        <v/>
      </c>
      <c r="AJ135" s="6"/>
      <c r="AK135" s="43"/>
    </row>
    <row r="136" spans="1:37" s="139" customFormat="1">
      <c r="A136" s="47" t="str">
        <f t="shared" si="14"/>
        <v/>
      </c>
      <c r="B136" s="138" t="str">
        <f t="shared" si="15"/>
        <v/>
      </c>
      <c r="C136" s="303"/>
      <c r="D136" s="47">
        <v>102</v>
      </c>
      <c r="E136" s="47" t="str">
        <f t="shared" si="16"/>
        <v/>
      </c>
      <c r="F136" s="6"/>
      <c r="G136" s="6"/>
      <c r="H136" s="6"/>
      <c r="I136" s="6"/>
      <c r="J136" s="5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8"/>
      <c r="Z136" s="6"/>
      <c r="AA136" s="37"/>
      <c r="AB136" s="6"/>
      <c r="AC136" s="6"/>
      <c r="AD136" s="6"/>
      <c r="AE136" s="141" t="str">
        <f t="shared" si="18"/>
        <v/>
      </c>
      <c r="AF136" s="14" t="str">
        <f t="shared" si="17"/>
        <v/>
      </c>
      <c r="AG136" s="306" t="str">
        <f>UPPER(IF($X136="","",IF(COUNTIF($AG$34:$AG135,$X136)&lt;1,$X136,"")))</f>
        <v/>
      </c>
      <c r="AH136" s="47" t="str">
        <f t="shared" si="13"/>
        <v/>
      </c>
      <c r="AI136" s="142" t="str">
        <f t="shared" si="19"/>
        <v/>
      </c>
      <c r="AJ136" s="6"/>
      <c r="AK136" s="43"/>
    </row>
    <row r="137" spans="1:37" s="139" customFormat="1">
      <c r="A137" s="47" t="str">
        <f t="shared" si="14"/>
        <v/>
      </c>
      <c r="B137" s="138" t="str">
        <f t="shared" si="15"/>
        <v/>
      </c>
      <c r="C137" s="302"/>
      <c r="D137" s="47">
        <v>103</v>
      </c>
      <c r="E137" s="47" t="str">
        <f t="shared" si="16"/>
        <v/>
      </c>
      <c r="F137" s="6"/>
      <c r="G137" s="6"/>
      <c r="H137" s="6"/>
      <c r="I137" s="6"/>
      <c r="J137" s="5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8"/>
      <c r="Z137" s="6"/>
      <c r="AA137" s="37"/>
      <c r="AB137" s="6"/>
      <c r="AC137" s="6"/>
      <c r="AD137" s="6"/>
      <c r="AE137" s="141" t="str">
        <f t="shared" si="18"/>
        <v/>
      </c>
      <c r="AF137" s="14" t="str">
        <f t="shared" si="17"/>
        <v/>
      </c>
      <c r="AG137" s="306" t="str">
        <f>UPPER(IF($X137="","",IF(COUNTIF($AG$34:$AG136,$X137)&lt;1,$X137,"")))</f>
        <v/>
      </c>
      <c r="AH137" s="47" t="str">
        <f t="shared" si="13"/>
        <v/>
      </c>
      <c r="AI137" s="142" t="str">
        <f t="shared" si="19"/>
        <v/>
      </c>
      <c r="AJ137" s="6"/>
      <c r="AK137" s="43"/>
    </row>
    <row r="138" spans="1:37" s="139" customFormat="1">
      <c r="A138" s="47" t="str">
        <f t="shared" si="14"/>
        <v/>
      </c>
      <c r="B138" s="138" t="str">
        <f t="shared" si="15"/>
        <v/>
      </c>
      <c r="C138" s="302"/>
      <c r="D138" s="47">
        <v>104</v>
      </c>
      <c r="E138" s="47" t="str">
        <f t="shared" si="16"/>
        <v/>
      </c>
      <c r="F138" s="6"/>
      <c r="G138" s="6"/>
      <c r="H138" s="6"/>
      <c r="I138" s="6"/>
      <c r="J138" s="5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8"/>
      <c r="Z138" s="6"/>
      <c r="AA138" s="37"/>
      <c r="AB138" s="6"/>
      <c r="AC138" s="6"/>
      <c r="AD138" s="6"/>
      <c r="AE138" s="141" t="str">
        <f t="shared" si="18"/>
        <v/>
      </c>
      <c r="AF138" s="14" t="str">
        <f t="shared" si="17"/>
        <v/>
      </c>
      <c r="AG138" s="306" t="str">
        <f>UPPER(IF($X138="","",IF(COUNTIF($AG$34:$AG137,$X138)&lt;1,$X138,"")))</f>
        <v/>
      </c>
      <c r="AH138" s="47" t="str">
        <f t="shared" si="13"/>
        <v/>
      </c>
      <c r="AI138" s="142" t="str">
        <f t="shared" si="19"/>
        <v/>
      </c>
      <c r="AJ138" s="6"/>
      <c r="AK138" s="43"/>
    </row>
    <row r="139" spans="1:37" s="139" customFormat="1">
      <c r="A139" s="47" t="str">
        <f t="shared" si="14"/>
        <v/>
      </c>
      <c r="B139" s="138" t="str">
        <f t="shared" si="15"/>
        <v/>
      </c>
      <c r="C139" s="304"/>
      <c r="D139" s="47">
        <v>105</v>
      </c>
      <c r="E139" s="47" t="str">
        <f t="shared" si="16"/>
        <v/>
      </c>
      <c r="F139" s="6"/>
      <c r="G139" s="6"/>
      <c r="H139" s="6"/>
      <c r="I139" s="6"/>
      <c r="J139" s="5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8"/>
      <c r="Z139" s="6"/>
      <c r="AA139" s="37"/>
      <c r="AB139" s="6"/>
      <c r="AC139" s="6"/>
      <c r="AD139" s="6"/>
      <c r="AE139" s="141" t="str">
        <f t="shared" si="18"/>
        <v/>
      </c>
      <c r="AF139" s="14" t="str">
        <f t="shared" si="17"/>
        <v/>
      </c>
      <c r="AG139" s="306" t="str">
        <f>UPPER(IF($X139="","",IF(COUNTIF($AG$34:$AG138,$X139)&lt;1,$X139,"")))</f>
        <v/>
      </c>
      <c r="AH139" s="47" t="str">
        <f t="shared" si="13"/>
        <v/>
      </c>
      <c r="AI139" s="142" t="str">
        <f t="shared" si="19"/>
        <v/>
      </c>
      <c r="AJ139" s="6"/>
      <c r="AK139" s="43"/>
    </row>
    <row r="140" spans="1:37" s="139" customFormat="1">
      <c r="A140" s="47" t="str">
        <f t="shared" si="14"/>
        <v/>
      </c>
      <c r="B140" s="138" t="str">
        <f t="shared" si="15"/>
        <v/>
      </c>
      <c r="C140" s="301"/>
      <c r="D140" s="47">
        <v>106</v>
      </c>
      <c r="E140" s="47" t="str">
        <f t="shared" si="16"/>
        <v/>
      </c>
      <c r="F140" s="6"/>
      <c r="G140" s="6"/>
      <c r="H140" s="6"/>
      <c r="I140" s="6"/>
      <c r="J140" s="5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8"/>
      <c r="Z140" s="6"/>
      <c r="AA140" s="37"/>
      <c r="AB140" s="6"/>
      <c r="AC140" s="6"/>
      <c r="AD140" s="6"/>
      <c r="AE140" s="141" t="str">
        <f t="shared" si="18"/>
        <v/>
      </c>
      <c r="AF140" s="14" t="str">
        <f t="shared" si="17"/>
        <v/>
      </c>
      <c r="AG140" s="306" t="str">
        <f>UPPER(IF($X140="","",IF(COUNTIF($AG$34:$AG139,$X140)&lt;1,$X140,"")))</f>
        <v/>
      </c>
      <c r="AH140" s="47" t="str">
        <f t="shared" si="13"/>
        <v/>
      </c>
      <c r="AI140" s="142" t="str">
        <f t="shared" si="19"/>
        <v/>
      </c>
      <c r="AJ140" s="6"/>
      <c r="AK140" s="43"/>
    </row>
    <row r="141" spans="1:37" s="139" customFormat="1">
      <c r="A141" s="47" t="str">
        <f t="shared" si="14"/>
        <v/>
      </c>
      <c r="B141" s="138" t="str">
        <f t="shared" si="15"/>
        <v/>
      </c>
      <c r="C141" s="303"/>
      <c r="D141" s="47">
        <v>107</v>
      </c>
      <c r="E141" s="47" t="str">
        <f t="shared" si="16"/>
        <v/>
      </c>
      <c r="F141" s="6"/>
      <c r="G141" s="6"/>
      <c r="H141" s="6"/>
      <c r="I141" s="6"/>
      <c r="J141" s="5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8"/>
      <c r="Z141" s="6"/>
      <c r="AA141" s="37"/>
      <c r="AB141" s="6"/>
      <c r="AC141" s="6"/>
      <c r="AD141" s="6"/>
      <c r="AE141" s="141" t="str">
        <f t="shared" si="18"/>
        <v/>
      </c>
      <c r="AF141" s="14" t="str">
        <f t="shared" si="17"/>
        <v/>
      </c>
      <c r="AG141" s="306" t="str">
        <f>UPPER(IF($X141="","",IF(COUNTIF($AG$34:$AG140,$X141)&lt;1,$X141,"")))</f>
        <v/>
      </c>
      <c r="AH141" s="47" t="str">
        <f t="shared" si="13"/>
        <v/>
      </c>
      <c r="AI141" s="142" t="str">
        <f t="shared" si="19"/>
        <v/>
      </c>
      <c r="AJ141" s="6"/>
      <c r="AK141" s="43"/>
    </row>
    <row r="142" spans="1:37" s="139" customFormat="1">
      <c r="A142" s="47" t="str">
        <f t="shared" si="14"/>
        <v/>
      </c>
      <c r="B142" s="138" t="str">
        <f t="shared" si="15"/>
        <v/>
      </c>
      <c r="C142" s="304"/>
      <c r="D142" s="47">
        <v>108</v>
      </c>
      <c r="E142" s="47" t="str">
        <f t="shared" si="16"/>
        <v/>
      </c>
      <c r="F142" s="6"/>
      <c r="G142" s="6"/>
      <c r="H142" s="6"/>
      <c r="I142" s="6"/>
      <c r="J142" s="5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8"/>
      <c r="Z142" s="6"/>
      <c r="AA142" s="37"/>
      <c r="AB142" s="6"/>
      <c r="AC142" s="6"/>
      <c r="AD142" s="6"/>
      <c r="AE142" s="141" t="str">
        <f t="shared" si="18"/>
        <v/>
      </c>
      <c r="AF142" s="14" t="str">
        <f t="shared" si="17"/>
        <v/>
      </c>
      <c r="AG142" s="306" t="str">
        <f>UPPER(IF($X142="","",IF(COUNTIF($AG$34:$AG141,$X142)&lt;1,$X142,"")))</f>
        <v/>
      </c>
      <c r="AH142" s="47" t="str">
        <f t="shared" si="13"/>
        <v/>
      </c>
      <c r="AI142" s="142" t="str">
        <f t="shared" si="19"/>
        <v/>
      </c>
      <c r="AJ142" s="6"/>
      <c r="AK142" s="43"/>
    </row>
    <row r="143" spans="1:37" s="139" customFormat="1">
      <c r="A143" s="47" t="str">
        <f t="shared" si="14"/>
        <v/>
      </c>
      <c r="B143" s="138" t="str">
        <f t="shared" si="15"/>
        <v/>
      </c>
      <c r="C143" s="301"/>
      <c r="D143" s="47">
        <v>109</v>
      </c>
      <c r="E143" s="47" t="str">
        <f t="shared" si="16"/>
        <v/>
      </c>
      <c r="F143" s="6"/>
      <c r="G143" s="6"/>
      <c r="H143" s="6"/>
      <c r="I143" s="6"/>
      <c r="J143" s="5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8"/>
      <c r="Z143" s="6"/>
      <c r="AA143" s="37"/>
      <c r="AB143" s="6"/>
      <c r="AC143" s="6"/>
      <c r="AD143" s="6"/>
      <c r="AE143" s="141" t="str">
        <f t="shared" si="18"/>
        <v/>
      </c>
      <c r="AF143" s="14" t="str">
        <f t="shared" si="17"/>
        <v/>
      </c>
      <c r="AG143" s="306" t="str">
        <f>UPPER(IF($X143="","",IF(COUNTIF($AG$34:$AG142,$X143)&lt;1,$X143,"")))</f>
        <v/>
      </c>
      <c r="AH143" s="47" t="str">
        <f t="shared" si="13"/>
        <v/>
      </c>
      <c r="AI143" s="142" t="str">
        <f t="shared" si="19"/>
        <v/>
      </c>
      <c r="AJ143" s="6"/>
      <c r="AK143" s="43"/>
    </row>
    <row r="144" spans="1:37" s="139" customFormat="1">
      <c r="A144" s="47" t="str">
        <f t="shared" si="14"/>
        <v/>
      </c>
      <c r="B144" s="138" t="str">
        <f t="shared" si="15"/>
        <v/>
      </c>
      <c r="C144" s="301"/>
      <c r="D144" s="47">
        <v>110</v>
      </c>
      <c r="E144" s="47" t="str">
        <f t="shared" si="16"/>
        <v/>
      </c>
      <c r="F144" s="6"/>
      <c r="G144" s="6"/>
      <c r="H144" s="6"/>
      <c r="I144" s="6"/>
      <c r="J144" s="5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8"/>
      <c r="Z144" s="6"/>
      <c r="AA144" s="37"/>
      <c r="AB144" s="6"/>
      <c r="AC144" s="6"/>
      <c r="AD144" s="6"/>
      <c r="AE144" s="141" t="str">
        <f t="shared" si="18"/>
        <v/>
      </c>
      <c r="AF144" s="14" t="str">
        <f t="shared" si="17"/>
        <v/>
      </c>
      <c r="AG144" s="306" t="str">
        <f>UPPER(IF($X144="","",IF(COUNTIF($AG$34:$AG143,$X144)&lt;1,$X144,"")))</f>
        <v/>
      </c>
      <c r="AH144" s="47" t="str">
        <f t="shared" si="13"/>
        <v/>
      </c>
      <c r="AI144" s="142" t="str">
        <f t="shared" si="19"/>
        <v/>
      </c>
      <c r="AJ144" s="6"/>
      <c r="AK144" s="43"/>
    </row>
    <row r="145" spans="1:37" s="139" customFormat="1">
      <c r="A145" s="47" t="str">
        <f t="shared" si="14"/>
        <v/>
      </c>
      <c r="B145" s="138" t="str">
        <f t="shared" si="15"/>
        <v/>
      </c>
      <c r="C145" s="303"/>
      <c r="D145" s="47">
        <v>111</v>
      </c>
      <c r="E145" s="47" t="str">
        <f t="shared" si="16"/>
        <v/>
      </c>
      <c r="F145" s="6"/>
      <c r="G145" s="6"/>
      <c r="H145" s="6"/>
      <c r="I145" s="6"/>
      <c r="J145" s="5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8"/>
      <c r="Z145" s="6"/>
      <c r="AA145" s="37"/>
      <c r="AB145" s="6"/>
      <c r="AC145" s="6"/>
      <c r="AD145" s="6"/>
      <c r="AE145" s="141" t="str">
        <f t="shared" si="18"/>
        <v/>
      </c>
      <c r="AF145" s="14" t="str">
        <f t="shared" si="17"/>
        <v/>
      </c>
      <c r="AG145" s="306" t="str">
        <f>UPPER(IF($X145="","",IF(COUNTIF($AG$34:$AG144,$X145)&lt;1,$X145,"")))</f>
        <v/>
      </c>
      <c r="AH145" s="47" t="str">
        <f t="shared" si="13"/>
        <v/>
      </c>
      <c r="AI145" s="142" t="str">
        <f t="shared" si="19"/>
        <v/>
      </c>
      <c r="AJ145" s="6"/>
      <c r="AK145" s="43"/>
    </row>
    <row r="146" spans="1:37" s="139" customFormat="1">
      <c r="A146" s="47" t="str">
        <f t="shared" si="14"/>
        <v/>
      </c>
      <c r="B146" s="138" t="str">
        <f t="shared" si="15"/>
        <v/>
      </c>
      <c r="C146" s="302"/>
      <c r="D146" s="47">
        <v>112</v>
      </c>
      <c r="E146" s="47" t="str">
        <f t="shared" si="16"/>
        <v/>
      </c>
      <c r="F146" s="6"/>
      <c r="G146" s="6"/>
      <c r="H146" s="6"/>
      <c r="I146" s="6"/>
      <c r="J146" s="5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8"/>
      <c r="Z146" s="6"/>
      <c r="AA146" s="37"/>
      <c r="AB146" s="6"/>
      <c r="AC146" s="6"/>
      <c r="AD146" s="6"/>
      <c r="AE146" s="141" t="str">
        <f t="shared" si="18"/>
        <v/>
      </c>
      <c r="AF146" s="14" t="str">
        <f t="shared" si="17"/>
        <v/>
      </c>
      <c r="AG146" s="306" t="str">
        <f>UPPER(IF($X146="","",IF(COUNTIF($AG$34:$AG145,$X146)&lt;1,$X146,"")))</f>
        <v/>
      </c>
      <c r="AH146" s="47" t="str">
        <f t="shared" si="13"/>
        <v/>
      </c>
      <c r="AI146" s="142" t="str">
        <f t="shared" si="19"/>
        <v/>
      </c>
      <c r="AJ146" s="6"/>
      <c r="AK146" s="43"/>
    </row>
    <row r="147" spans="1:37" s="139" customFormat="1">
      <c r="A147" s="47" t="str">
        <f t="shared" si="14"/>
        <v/>
      </c>
      <c r="B147" s="138" t="str">
        <f t="shared" si="15"/>
        <v/>
      </c>
      <c r="C147" s="303"/>
      <c r="D147" s="47">
        <v>113</v>
      </c>
      <c r="E147" s="47" t="str">
        <f t="shared" si="16"/>
        <v/>
      </c>
      <c r="F147" s="6"/>
      <c r="G147" s="6"/>
      <c r="H147" s="6"/>
      <c r="I147" s="6"/>
      <c r="J147" s="5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8"/>
      <c r="Z147" s="6"/>
      <c r="AA147" s="37"/>
      <c r="AB147" s="6"/>
      <c r="AC147" s="6"/>
      <c r="AD147" s="6"/>
      <c r="AE147" s="141" t="str">
        <f t="shared" si="18"/>
        <v/>
      </c>
      <c r="AF147" s="14" t="str">
        <f t="shared" si="17"/>
        <v/>
      </c>
      <c r="AG147" s="306" t="str">
        <f>UPPER(IF($X147="","",IF(COUNTIF($AG$34:$AG146,$X147)&lt;1,$X147,"")))</f>
        <v/>
      </c>
      <c r="AH147" s="47" t="str">
        <f t="shared" ref="AH147:AH210" si="20">IF(X147="","",IF(COUNTIF(X$35:X$1035,$X147)&lt;4,"每隊最少4人",IF(COUNTIF(X$35:X$1035,X147)&gt;6,"每隊最多6人",COUNTIF(X$35:X$1035,X147))))</f>
        <v/>
      </c>
      <c r="AI147" s="142" t="str">
        <f t="shared" si="19"/>
        <v/>
      </c>
      <c r="AJ147" s="6"/>
      <c r="AK147" s="43"/>
    </row>
    <row r="148" spans="1:37" s="139" customFormat="1">
      <c r="A148" s="47" t="str">
        <f t="shared" si="14"/>
        <v/>
      </c>
      <c r="B148" s="138" t="str">
        <f t="shared" si="15"/>
        <v/>
      </c>
      <c r="C148" s="301"/>
      <c r="D148" s="47">
        <v>114</v>
      </c>
      <c r="E148" s="47" t="str">
        <f t="shared" si="16"/>
        <v/>
      </c>
      <c r="F148" s="6"/>
      <c r="G148" s="6"/>
      <c r="H148" s="6"/>
      <c r="I148" s="6"/>
      <c r="J148" s="5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8"/>
      <c r="Z148" s="6"/>
      <c r="AA148" s="37"/>
      <c r="AB148" s="6"/>
      <c r="AC148" s="6"/>
      <c r="AD148" s="6"/>
      <c r="AE148" s="141" t="str">
        <f t="shared" si="18"/>
        <v/>
      </c>
      <c r="AF148" s="14" t="str">
        <f t="shared" si="17"/>
        <v/>
      </c>
      <c r="AG148" s="306" t="str">
        <f>UPPER(IF($X148="","",IF(COUNTIF($AG$34:$AG147,$X148)&lt;1,$X148,"")))</f>
        <v/>
      </c>
      <c r="AH148" s="47" t="str">
        <f t="shared" si="20"/>
        <v/>
      </c>
      <c r="AI148" s="142" t="str">
        <f t="shared" si="19"/>
        <v/>
      </c>
      <c r="AJ148" s="6"/>
      <c r="AK148" s="43"/>
    </row>
    <row r="149" spans="1:37" s="139" customFormat="1">
      <c r="A149" s="47" t="str">
        <f t="shared" si="14"/>
        <v/>
      </c>
      <c r="B149" s="138" t="str">
        <f t="shared" si="15"/>
        <v/>
      </c>
      <c r="C149" s="304"/>
      <c r="D149" s="47">
        <v>115</v>
      </c>
      <c r="E149" s="47" t="str">
        <f t="shared" si="16"/>
        <v/>
      </c>
      <c r="F149" s="6"/>
      <c r="G149" s="6"/>
      <c r="H149" s="6"/>
      <c r="I149" s="6"/>
      <c r="J149" s="5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8"/>
      <c r="Z149" s="6"/>
      <c r="AA149" s="37"/>
      <c r="AB149" s="6"/>
      <c r="AC149" s="6"/>
      <c r="AD149" s="6"/>
      <c r="AE149" s="141" t="str">
        <f t="shared" si="18"/>
        <v/>
      </c>
      <c r="AF149" s="14" t="str">
        <f t="shared" si="17"/>
        <v/>
      </c>
      <c r="AG149" s="306" t="str">
        <f>UPPER(IF($X149="","",IF(COUNTIF($AG$34:$AG148,$X149)&lt;1,$X149,"")))</f>
        <v/>
      </c>
      <c r="AH149" s="47" t="str">
        <f t="shared" si="20"/>
        <v/>
      </c>
      <c r="AI149" s="142" t="str">
        <f t="shared" si="19"/>
        <v/>
      </c>
      <c r="AJ149" s="6"/>
      <c r="AK149" s="43"/>
    </row>
    <row r="150" spans="1:37" s="139" customFormat="1">
      <c r="A150" s="47" t="str">
        <f t="shared" si="14"/>
        <v/>
      </c>
      <c r="B150" s="138" t="str">
        <f t="shared" si="15"/>
        <v/>
      </c>
      <c r="C150" s="302"/>
      <c r="D150" s="47">
        <v>116</v>
      </c>
      <c r="E150" s="47" t="str">
        <f t="shared" si="16"/>
        <v/>
      </c>
      <c r="F150" s="6"/>
      <c r="G150" s="6"/>
      <c r="H150" s="6"/>
      <c r="I150" s="6"/>
      <c r="J150" s="5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8"/>
      <c r="Z150" s="6"/>
      <c r="AA150" s="37"/>
      <c r="AB150" s="6"/>
      <c r="AC150" s="6"/>
      <c r="AD150" s="6"/>
      <c r="AE150" s="141" t="str">
        <f t="shared" si="18"/>
        <v/>
      </c>
      <c r="AF150" s="14" t="str">
        <f t="shared" si="17"/>
        <v/>
      </c>
      <c r="AG150" s="306" t="str">
        <f>UPPER(IF($X150="","",IF(COUNTIF($AG$34:$AG149,$X150)&lt;1,$X150,"")))</f>
        <v/>
      </c>
      <c r="AH150" s="47" t="str">
        <f t="shared" si="20"/>
        <v/>
      </c>
      <c r="AI150" s="142" t="str">
        <f t="shared" si="19"/>
        <v/>
      </c>
      <c r="AJ150" s="6"/>
      <c r="AK150" s="43"/>
    </row>
    <row r="151" spans="1:37" s="139" customFormat="1">
      <c r="A151" s="47" t="str">
        <f t="shared" si="14"/>
        <v/>
      </c>
      <c r="B151" s="138" t="str">
        <f t="shared" si="15"/>
        <v/>
      </c>
      <c r="C151" s="302"/>
      <c r="D151" s="47">
        <v>117</v>
      </c>
      <c r="E151" s="47" t="str">
        <f t="shared" si="16"/>
        <v/>
      </c>
      <c r="F151" s="6"/>
      <c r="G151" s="6"/>
      <c r="H151" s="6"/>
      <c r="I151" s="6"/>
      <c r="J151" s="5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8"/>
      <c r="Z151" s="6"/>
      <c r="AA151" s="37"/>
      <c r="AB151" s="6"/>
      <c r="AC151" s="6"/>
      <c r="AD151" s="6"/>
      <c r="AE151" s="141" t="str">
        <f t="shared" si="18"/>
        <v/>
      </c>
      <c r="AF151" s="14" t="str">
        <f t="shared" si="17"/>
        <v/>
      </c>
      <c r="AG151" s="306" t="str">
        <f>UPPER(IF($X151="","",IF(COUNTIF($AG$34:$AG150,$X151)&lt;1,$X151,"")))</f>
        <v/>
      </c>
      <c r="AH151" s="47" t="str">
        <f t="shared" si="20"/>
        <v/>
      </c>
      <c r="AI151" s="142" t="str">
        <f t="shared" si="19"/>
        <v/>
      </c>
      <c r="AJ151" s="6"/>
      <c r="AK151" s="43"/>
    </row>
    <row r="152" spans="1:37" s="139" customFormat="1">
      <c r="A152" s="47" t="str">
        <f t="shared" si="14"/>
        <v/>
      </c>
      <c r="B152" s="138" t="str">
        <f t="shared" si="15"/>
        <v/>
      </c>
      <c r="C152" s="302"/>
      <c r="D152" s="47">
        <v>118</v>
      </c>
      <c r="E152" s="47" t="str">
        <f t="shared" si="16"/>
        <v/>
      </c>
      <c r="F152" s="6"/>
      <c r="G152" s="6"/>
      <c r="H152" s="6"/>
      <c r="I152" s="6"/>
      <c r="J152" s="5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8"/>
      <c r="Z152" s="6"/>
      <c r="AA152" s="37"/>
      <c r="AB152" s="6"/>
      <c r="AC152" s="6"/>
      <c r="AD152" s="6"/>
      <c r="AE152" s="141" t="str">
        <f t="shared" si="18"/>
        <v/>
      </c>
      <c r="AF152" s="14" t="str">
        <f t="shared" si="17"/>
        <v/>
      </c>
      <c r="AG152" s="306" t="str">
        <f>UPPER(IF($X152="","",IF(COUNTIF($AG$34:$AG151,$X152)&lt;1,$X152,"")))</f>
        <v/>
      </c>
      <c r="AH152" s="47" t="str">
        <f t="shared" si="20"/>
        <v/>
      </c>
      <c r="AI152" s="142" t="str">
        <f t="shared" si="19"/>
        <v/>
      </c>
      <c r="AJ152" s="6"/>
      <c r="AK152" s="43"/>
    </row>
    <row r="153" spans="1:37" s="139" customFormat="1">
      <c r="A153" s="47" t="str">
        <f t="shared" si="14"/>
        <v/>
      </c>
      <c r="B153" s="138" t="str">
        <f t="shared" si="15"/>
        <v/>
      </c>
      <c r="C153" s="302"/>
      <c r="D153" s="47">
        <v>119</v>
      </c>
      <c r="E153" s="47" t="str">
        <f t="shared" si="16"/>
        <v/>
      </c>
      <c r="F153" s="6"/>
      <c r="G153" s="6"/>
      <c r="H153" s="6"/>
      <c r="I153" s="6"/>
      <c r="J153" s="5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8"/>
      <c r="Z153" s="6"/>
      <c r="AA153" s="37"/>
      <c r="AB153" s="6"/>
      <c r="AC153" s="6"/>
      <c r="AD153" s="6"/>
      <c r="AE153" s="141" t="str">
        <f t="shared" si="18"/>
        <v/>
      </c>
      <c r="AF153" s="14" t="str">
        <f t="shared" si="17"/>
        <v/>
      </c>
      <c r="AG153" s="306" t="str">
        <f>UPPER(IF($X153="","",IF(COUNTIF($AG$34:$AG152,$X153)&lt;1,$X153,"")))</f>
        <v/>
      </c>
      <c r="AH153" s="47" t="str">
        <f t="shared" si="20"/>
        <v/>
      </c>
      <c r="AI153" s="142" t="str">
        <f t="shared" si="19"/>
        <v/>
      </c>
      <c r="AJ153" s="6"/>
      <c r="AK153" s="43"/>
    </row>
    <row r="154" spans="1:37" s="139" customFormat="1">
      <c r="A154" s="47" t="str">
        <f t="shared" si="14"/>
        <v/>
      </c>
      <c r="B154" s="138" t="str">
        <f t="shared" si="15"/>
        <v/>
      </c>
      <c r="C154" s="303"/>
      <c r="D154" s="47">
        <v>120</v>
      </c>
      <c r="E154" s="47" t="str">
        <f t="shared" si="16"/>
        <v/>
      </c>
      <c r="F154" s="6"/>
      <c r="G154" s="6"/>
      <c r="H154" s="6"/>
      <c r="I154" s="6"/>
      <c r="J154" s="5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8"/>
      <c r="Z154" s="6"/>
      <c r="AA154" s="37"/>
      <c r="AB154" s="6"/>
      <c r="AC154" s="6"/>
      <c r="AD154" s="6"/>
      <c r="AE154" s="141" t="str">
        <f t="shared" si="18"/>
        <v/>
      </c>
      <c r="AF154" s="14" t="str">
        <f t="shared" si="17"/>
        <v/>
      </c>
      <c r="AG154" s="306" t="str">
        <f>UPPER(IF($X154="","",IF(COUNTIF($AG$34:$AG153,$X154)&lt;1,$X154,"")))</f>
        <v/>
      </c>
      <c r="AH154" s="47" t="str">
        <f t="shared" si="20"/>
        <v/>
      </c>
      <c r="AI154" s="142" t="str">
        <f t="shared" si="19"/>
        <v/>
      </c>
      <c r="AJ154" s="6"/>
      <c r="AK154" s="43"/>
    </row>
    <row r="155" spans="1:37" s="139" customFormat="1">
      <c r="A155" s="47" t="str">
        <f t="shared" si="14"/>
        <v/>
      </c>
      <c r="B155" s="138" t="str">
        <f t="shared" si="15"/>
        <v/>
      </c>
      <c r="C155" s="301"/>
      <c r="D155" s="47">
        <v>121</v>
      </c>
      <c r="E155" s="47" t="str">
        <f t="shared" si="16"/>
        <v/>
      </c>
      <c r="F155" s="6"/>
      <c r="G155" s="6"/>
      <c r="H155" s="6"/>
      <c r="I155" s="6"/>
      <c r="J155" s="5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8"/>
      <c r="Z155" s="6"/>
      <c r="AA155" s="37"/>
      <c r="AB155" s="6"/>
      <c r="AC155" s="6"/>
      <c r="AD155" s="6"/>
      <c r="AE155" s="141" t="str">
        <f t="shared" si="18"/>
        <v/>
      </c>
      <c r="AF155" s="14" t="str">
        <f t="shared" si="17"/>
        <v/>
      </c>
      <c r="AG155" s="306" t="str">
        <f>UPPER(IF($X155="","",IF(COUNTIF($AG$34:$AG154,$X155)&lt;1,$X155,"")))</f>
        <v/>
      </c>
      <c r="AH155" s="47" t="str">
        <f t="shared" si="20"/>
        <v/>
      </c>
      <c r="AI155" s="142" t="str">
        <f t="shared" si="19"/>
        <v/>
      </c>
      <c r="AJ155" s="6"/>
      <c r="AK155" s="43"/>
    </row>
    <row r="156" spans="1:37" s="139" customFormat="1">
      <c r="A156" s="47" t="str">
        <f t="shared" si="14"/>
        <v/>
      </c>
      <c r="B156" s="138" t="str">
        <f t="shared" si="15"/>
        <v/>
      </c>
      <c r="C156" s="304"/>
      <c r="D156" s="47">
        <v>122</v>
      </c>
      <c r="E156" s="47" t="str">
        <f t="shared" si="16"/>
        <v/>
      </c>
      <c r="F156" s="6"/>
      <c r="G156" s="6"/>
      <c r="H156" s="6"/>
      <c r="I156" s="6"/>
      <c r="J156" s="5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8"/>
      <c r="Z156" s="6"/>
      <c r="AA156" s="37"/>
      <c r="AB156" s="6"/>
      <c r="AC156" s="6"/>
      <c r="AD156" s="6"/>
      <c r="AE156" s="141" t="str">
        <f t="shared" si="18"/>
        <v/>
      </c>
      <c r="AF156" s="14" t="str">
        <f t="shared" si="17"/>
        <v/>
      </c>
      <c r="AG156" s="306" t="str">
        <f>UPPER(IF($X156="","",IF(COUNTIF($AG$34:$AG155,$X156)&lt;1,$X156,"")))</f>
        <v/>
      </c>
      <c r="AH156" s="47" t="str">
        <f t="shared" si="20"/>
        <v/>
      </c>
      <c r="AI156" s="142" t="str">
        <f t="shared" si="19"/>
        <v/>
      </c>
      <c r="AJ156" s="6"/>
      <c r="AK156" s="43"/>
    </row>
    <row r="157" spans="1:37" s="139" customFormat="1">
      <c r="A157" s="47" t="str">
        <f t="shared" si="14"/>
        <v/>
      </c>
      <c r="B157" s="138" t="str">
        <f t="shared" si="15"/>
        <v/>
      </c>
      <c r="C157" s="301"/>
      <c r="D157" s="47">
        <v>123</v>
      </c>
      <c r="E157" s="47" t="str">
        <f t="shared" si="16"/>
        <v/>
      </c>
      <c r="F157" s="6"/>
      <c r="G157" s="6"/>
      <c r="H157" s="6"/>
      <c r="I157" s="6"/>
      <c r="J157" s="5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8"/>
      <c r="Z157" s="6"/>
      <c r="AA157" s="37"/>
      <c r="AB157" s="6"/>
      <c r="AC157" s="6"/>
      <c r="AD157" s="6"/>
      <c r="AE157" s="141" t="str">
        <f t="shared" si="18"/>
        <v/>
      </c>
      <c r="AF157" s="14" t="str">
        <f t="shared" si="17"/>
        <v/>
      </c>
      <c r="AG157" s="306" t="str">
        <f>UPPER(IF($X157="","",IF(COUNTIF($AG$34:$AG156,$X157)&lt;1,$X157,"")))</f>
        <v/>
      </c>
      <c r="AH157" s="47" t="str">
        <f t="shared" si="20"/>
        <v/>
      </c>
      <c r="AI157" s="142" t="str">
        <f t="shared" si="19"/>
        <v/>
      </c>
      <c r="AJ157" s="6"/>
      <c r="AK157" s="43"/>
    </row>
    <row r="158" spans="1:37" s="139" customFormat="1">
      <c r="A158" s="47" t="str">
        <f t="shared" si="14"/>
        <v/>
      </c>
      <c r="B158" s="138" t="str">
        <f t="shared" si="15"/>
        <v/>
      </c>
      <c r="C158" s="303"/>
      <c r="D158" s="47">
        <v>124</v>
      </c>
      <c r="E158" s="47" t="str">
        <f t="shared" si="16"/>
        <v/>
      </c>
      <c r="F158" s="6"/>
      <c r="G158" s="6"/>
      <c r="H158" s="6"/>
      <c r="I158" s="6"/>
      <c r="J158" s="5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8"/>
      <c r="Z158" s="6"/>
      <c r="AA158" s="37"/>
      <c r="AB158" s="6"/>
      <c r="AC158" s="6"/>
      <c r="AD158" s="6"/>
      <c r="AE158" s="141" t="str">
        <f t="shared" si="18"/>
        <v/>
      </c>
      <c r="AF158" s="14" t="str">
        <f t="shared" si="17"/>
        <v/>
      </c>
      <c r="AG158" s="306" t="str">
        <f>UPPER(IF($X158="","",IF(COUNTIF($AG$34:$AG157,$X158)&lt;1,$X158,"")))</f>
        <v/>
      </c>
      <c r="AH158" s="47" t="str">
        <f t="shared" si="20"/>
        <v/>
      </c>
      <c r="AI158" s="142" t="str">
        <f t="shared" si="19"/>
        <v/>
      </c>
      <c r="AJ158" s="6"/>
      <c r="AK158" s="43"/>
    </row>
    <row r="159" spans="1:37" s="139" customFormat="1">
      <c r="A159" s="47" t="str">
        <f t="shared" si="14"/>
        <v/>
      </c>
      <c r="B159" s="138" t="str">
        <f t="shared" si="15"/>
        <v/>
      </c>
      <c r="C159" s="301"/>
      <c r="D159" s="47">
        <v>125</v>
      </c>
      <c r="E159" s="47" t="str">
        <f t="shared" si="16"/>
        <v/>
      </c>
      <c r="F159" s="6"/>
      <c r="G159" s="6"/>
      <c r="H159" s="6"/>
      <c r="I159" s="6"/>
      <c r="J159" s="5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8"/>
      <c r="Z159" s="6"/>
      <c r="AA159" s="37"/>
      <c r="AB159" s="6"/>
      <c r="AC159" s="6"/>
      <c r="AD159" s="6"/>
      <c r="AE159" s="141" t="str">
        <f t="shared" si="18"/>
        <v/>
      </c>
      <c r="AF159" s="14" t="str">
        <f t="shared" si="17"/>
        <v/>
      </c>
      <c r="AG159" s="306" t="str">
        <f>UPPER(IF($X159="","",IF(COUNTIF($AG$34:$AG158,$X159)&lt;1,$X159,"")))</f>
        <v/>
      </c>
      <c r="AH159" s="47" t="str">
        <f t="shared" si="20"/>
        <v/>
      </c>
      <c r="AI159" s="142" t="str">
        <f t="shared" si="19"/>
        <v/>
      </c>
      <c r="AJ159" s="6"/>
      <c r="AK159" s="43"/>
    </row>
    <row r="160" spans="1:37" s="139" customFormat="1">
      <c r="A160" s="47" t="str">
        <f t="shared" si="14"/>
        <v/>
      </c>
      <c r="B160" s="138" t="str">
        <f t="shared" si="15"/>
        <v/>
      </c>
      <c r="C160" s="303"/>
      <c r="D160" s="47">
        <v>126</v>
      </c>
      <c r="E160" s="47" t="str">
        <f t="shared" si="16"/>
        <v/>
      </c>
      <c r="F160" s="6"/>
      <c r="G160" s="6"/>
      <c r="H160" s="6"/>
      <c r="I160" s="6"/>
      <c r="J160" s="5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8"/>
      <c r="Z160" s="6"/>
      <c r="AA160" s="37"/>
      <c r="AB160" s="6"/>
      <c r="AC160" s="6"/>
      <c r="AD160" s="6"/>
      <c r="AE160" s="141" t="str">
        <f t="shared" si="18"/>
        <v/>
      </c>
      <c r="AF160" s="14" t="str">
        <f t="shared" si="17"/>
        <v/>
      </c>
      <c r="AG160" s="306" t="str">
        <f>UPPER(IF($X160="","",IF(COUNTIF($AG$34:$AG159,$X160)&lt;1,$X160,"")))</f>
        <v/>
      </c>
      <c r="AH160" s="47" t="str">
        <f t="shared" si="20"/>
        <v/>
      </c>
      <c r="AI160" s="142" t="str">
        <f t="shared" si="19"/>
        <v/>
      </c>
      <c r="AJ160" s="6"/>
      <c r="AK160" s="43"/>
    </row>
    <row r="161" spans="1:37" s="139" customFormat="1">
      <c r="A161" s="47" t="str">
        <f t="shared" si="14"/>
        <v/>
      </c>
      <c r="B161" s="138" t="str">
        <f t="shared" si="15"/>
        <v/>
      </c>
      <c r="C161" s="302"/>
      <c r="D161" s="47">
        <v>127</v>
      </c>
      <c r="E161" s="47" t="str">
        <f t="shared" si="16"/>
        <v/>
      </c>
      <c r="F161" s="6"/>
      <c r="G161" s="6"/>
      <c r="H161" s="6"/>
      <c r="I161" s="6"/>
      <c r="J161" s="5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8"/>
      <c r="Z161" s="6"/>
      <c r="AA161" s="37"/>
      <c r="AB161" s="6"/>
      <c r="AC161" s="6"/>
      <c r="AD161" s="6"/>
      <c r="AE161" s="141" t="str">
        <f t="shared" si="18"/>
        <v/>
      </c>
      <c r="AF161" s="14" t="str">
        <f t="shared" si="17"/>
        <v/>
      </c>
      <c r="AG161" s="306" t="str">
        <f>UPPER(IF($X161="","",IF(COUNTIF($AG$34:$AG160,$X161)&lt;1,$X161,"")))</f>
        <v/>
      </c>
      <c r="AH161" s="47" t="str">
        <f t="shared" si="20"/>
        <v/>
      </c>
      <c r="AI161" s="142" t="str">
        <f t="shared" si="19"/>
        <v/>
      </c>
      <c r="AJ161" s="6"/>
      <c r="AK161" s="43"/>
    </row>
    <row r="162" spans="1:37" s="139" customFormat="1">
      <c r="A162" s="47" t="str">
        <f t="shared" si="14"/>
        <v/>
      </c>
      <c r="B162" s="138" t="str">
        <f t="shared" si="15"/>
        <v/>
      </c>
      <c r="C162" s="303"/>
      <c r="D162" s="47">
        <v>128</v>
      </c>
      <c r="E162" s="47" t="str">
        <f t="shared" si="16"/>
        <v/>
      </c>
      <c r="F162" s="6"/>
      <c r="G162" s="6"/>
      <c r="H162" s="6"/>
      <c r="I162" s="6"/>
      <c r="J162" s="5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8"/>
      <c r="Z162" s="6"/>
      <c r="AA162" s="37"/>
      <c r="AB162" s="6"/>
      <c r="AC162" s="6"/>
      <c r="AD162" s="6"/>
      <c r="AE162" s="141" t="str">
        <f t="shared" si="18"/>
        <v/>
      </c>
      <c r="AF162" s="14" t="str">
        <f t="shared" si="17"/>
        <v/>
      </c>
      <c r="AG162" s="306" t="str">
        <f>UPPER(IF($X162="","",IF(COUNTIF($AG$34:$AG161,$X162)&lt;1,$X162,"")))</f>
        <v/>
      </c>
      <c r="AH162" s="47" t="str">
        <f t="shared" si="20"/>
        <v/>
      </c>
      <c r="AI162" s="142" t="str">
        <f t="shared" si="19"/>
        <v/>
      </c>
      <c r="AJ162" s="6"/>
      <c r="AK162" s="43"/>
    </row>
    <row r="163" spans="1:37" s="139" customFormat="1">
      <c r="A163" s="47" t="str">
        <f t="shared" ref="A163:A226" si="21">E163</f>
        <v/>
      </c>
      <c r="B163" s="138" t="str">
        <f t="shared" ref="B163:B226" si="22">IF(G163="","",IF(C163="","X",A163&amp;TEXT(C163,"000")))</f>
        <v/>
      </c>
      <c r="C163" s="304"/>
      <c r="D163" s="47">
        <v>129</v>
      </c>
      <c r="E163" s="47" t="str">
        <f t="shared" ref="E163:E226" si="23">IF($H163="M",VLOOKUP($I163,$D$4:$F$9,2,0),IF(H163="F",VLOOKUP($I163,$D$4:$F$9,3,0),IF($H163="","")))</f>
        <v/>
      </c>
      <c r="F163" s="6"/>
      <c r="G163" s="6"/>
      <c r="H163" s="6"/>
      <c r="I163" s="6"/>
      <c r="J163" s="5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8"/>
      <c r="Z163" s="6"/>
      <c r="AA163" s="37"/>
      <c r="AB163" s="6"/>
      <c r="AC163" s="6"/>
      <c r="AD163" s="6"/>
      <c r="AE163" s="141" t="str">
        <f t="shared" si="18"/>
        <v/>
      </c>
      <c r="AF163" s="14" t="str">
        <f t="shared" ref="AF163:AF226" si="24">IF(AG163="","",$AF$31)</f>
        <v/>
      </c>
      <c r="AG163" s="306" t="str">
        <f>UPPER(IF($X163="","",IF(COUNTIF($AG$34:$AG162,$X163)&lt;1,$X163,"")))</f>
        <v/>
      </c>
      <c r="AH163" s="47" t="str">
        <f t="shared" si="20"/>
        <v/>
      </c>
      <c r="AI163" s="142" t="str">
        <f t="shared" si="19"/>
        <v/>
      </c>
      <c r="AJ163" s="6"/>
      <c r="AK163" s="43"/>
    </row>
    <row r="164" spans="1:37" s="139" customFormat="1">
      <c r="A164" s="47" t="str">
        <f t="shared" si="21"/>
        <v/>
      </c>
      <c r="B164" s="138" t="str">
        <f t="shared" si="22"/>
        <v/>
      </c>
      <c r="C164" s="302"/>
      <c r="D164" s="47">
        <v>130</v>
      </c>
      <c r="E164" s="47" t="str">
        <f t="shared" si="23"/>
        <v/>
      </c>
      <c r="F164" s="6"/>
      <c r="G164" s="6"/>
      <c r="H164" s="6"/>
      <c r="I164" s="6"/>
      <c r="J164" s="5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309"/>
      <c r="W164" s="6"/>
      <c r="X164" s="6"/>
      <c r="Y164" s="8"/>
      <c r="Z164" s="6"/>
      <c r="AA164" s="37"/>
      <c r="AB164" s="6"/>
      <c r="AC164" s="6"/>
      <c r="AD164" s="6"/>
      <c r="AE164" s="141" t="str">
        <f t="shared" ref="AE164:AE227" si="25">IF(I164="","",IF(COUNTA(K164:U164)&gt;4,"超過項目上限",IF(COUNTA(K164:U164)=0,"請選個人項目",IF(COUNTA(Z164)=1,COUNTA(K164:U164)*($AE$31+$AE$32)+$AE$30,IF(COUNTA(Z164)=0,COUNTA(K164:U164)*$AE$31+$AE$30,"輸入錯誤")))))</f>
        <v/>
      </c>
      <c r="AF164" s="14" t="str">
        <f t="shared" si="24"/>
        <v/>
      </c>
      <c r="AG164" s="306" t="str">
        <f>UPPER(IF($X164="","",IF(COUNTIF($AG$34:$AG163,$X164)&lt;1,$X164,"")))</f>
        <v/>
      </c>
      <c r="AH164" s="47" t="str">
        <f t="shared" si="20"/>
        <v/>
      </c>
      <c r="AI164" s="142" t="str">
        <f t="shared" ref="AI164:AI227" si="26">IF($E164="","",IF(ISTEXT($AE164),"輸入有錯誤",IF($Y164="",SUM($AE164:$AF164)+$AK164,SUM($AE164:$AF164)+$AK164+$Y$34)))</f>
        <v/>
      </c>
      <c r="AJ164" s="6"/>
      <c r="AK164" s="43"/>
    </row>
    <row r="165" spans="1:37" s="139" customFormat="1">
      <c r="A165" s="47" t="str">
        <f t="shared" si="21"/>
        <v/>
      </c>
      <c r="B165" s="138" t="str">
        <f t="shared" si="22"/>
        <v/>
      </c>
      <c r="C165" s="302"/>
      <c r="D165" s="47">
        <v>131</v>
      </c>
      <c r="E165" s="47" t="str">
        <f t="shared" si="23"/>
        <v/>
      </c>
      <c r="F165" s="6"/>
      <c r="G165" s="6"/>
      <c r="H165" s="6"/>
      <c r="I165" s="6"/>
      <c r="J165" s="5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309"/>
      <c r="W165" s="6"/>
      <c r="X165" s="6"/>
      <c r="Y165" s="8"/>
      <c r="Z165" s="6"/>
      <c r="AA165" s="37"/>
      <c r="AB165" s="6"/>
      <c r="AC165" s="6"/>
      <c r="AD165" s="6"/>
      <c r="AE165" s="141" t="str">
        <f t="shared" si="25"/>
        <v/>
      </c>
      <c r="AF165" s="14" t="str">
        <f t="shared" si="24"/>
        <v/>
      </c>
      <c r="AG165" s="306" t="str">
        <f>UPPER(IF($X165="","",IF(COUNTIF($AG$34:$AG164,$X165)&lt;1,$X165,"")))</f>
        <v/>
      </c>
      <c r="AH165" s="47" t="str">
        <f t="shared" si="20"/>
        <v/>
      </c>
      <c r="AI165" s="142" t="str">
        <f t="shared" si="26"/>
        <v/>
      </c>
      <c r="AJ165" s="6"/>
      <c r="AK165" s="43"/>
    </row>
    <row r="166" spans="1:37" s="139" customFormat="1">
      <c r="A166" s="47" t="str">
        <f t="shared" si="21"/>
        <v/>
      </c>
      <c r="B166" s="138" t="str">
        <f t="shared" si="22"/>
        <v/>
      </c>
      <c r="C166" s="302"/>
      <c r="D166" s="47">
        <v>132</v>
      </c>
      <c r="E166" s="47" t="str">
        <f t="shared" si="23"/>
        <v/>
      </c>
      <c r="F166" s="6"/>
      <c r="G166" s="6"/>
      <c r="H166" s="6"/>
      <c r="I166" s="6"/>
      <c r="J166" s="5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309"/>
      <c r="W166" s="6"/>
      <c r="X166" s="6"/>
      <c r="Y166" s="8"/>
      <c r="Z166" s="6"/>
      <c r="AA166" s="37"/>
      <c r="AB166" s="6"/>
      <c r="AC166" s="6"/>
      <c r="AD166" s="6"/>
      <c r="AE166" s="141" t="str">
        <f t="shared" si="25"/>
        <v/>
      </c>
      <c r="AF166" s="14" t="str">
        <f t="shared" si="24"/>
        <v/>
      </c>
      <c r="AG166" s="306" t="str">
        <f>UPPER(IF($X166="","",IF(COUNTIF($AG$34:$AG165,$X166)&lt;1,$X166,"")))</f>
        <v/>
      </c>
      <c r="AH166" s="47" t="str">
        <f t="shared" si="20"/>
        <v/>
      </c>
      <c r="AI166" s="142" t="str">
        <f t="shared" si="26"/>
        <v/>
      </c>
      <c r="AJ166" s="6"/>
      <c r="AK166" s="43"/>
    </row>
    <row r="167" spans="1:37" s="139" customFormat="1">
      <c r="A167" s="47" t="str">
        <f t="shared" si="21"/>
        <v/>
      </c>
      <c r="B167" s="138" t="str">
        <f t="shared" si="22"/>
        <v/>
      </c>
      <c r="C167" s="302"/>
      <c r="D167" s="47">
        <v>133</v>
      </c>
      <c r="E167" s="47" t="str">
        <f t="shared" si="23"/>
        <v/>
      </c>
      <c r="F167" s="6"/>
      <c r="G167" s="6"/>
      <c r="H167" s="6"/>
      <c r="I167" s="6"/>
      <c r="J167" s="5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309"/>
      <c r="W167" s="6"/>
      <c r="X167" s="6"/>
      <c r="Y167" s="8"/>
      <c r="Z167" s="6"/>
      <c r="AA167" s="37"/>
      <c r="AB167" s="6"/>
      <c r="AC167" s="6"/>
      <c r="AD167" s="6"/>
      <c r="AE167" s="141" t="str">
        <f t="shared" si="25"/>
        <v/>
      </c>
      <c r="AF167" s="14" t="str">
        <f t="shared" si="24"/>
        <v/>
      </c>
      <c r="AG167" s="306" t="str">
        <f>UPPER(IF($X167="","",IF(COUNTIF($AG$34:$AG166,$X167)&lt;1,$X167,"")))</f>
        <v/>
      </c>
      <c r="AH167" s="47" t="str">
        <f t="shared" si="20"/>
        <v/>
      </c>
      <c r="AI167" s="142" t="str">
        <f t="shared" si="26"/>
        <v/>
      </c>
      <c r="AJ167" s="6"/>
      <c r="AK167" s="43"/>
    </row>
    <row r="168" spans="1:37" s="139" customFormat="1">
      <c r="A168" s="47" t="str">
        <f t="shared" si="21"/>
        <v/>
      </c>
      <c r="B168" s="138" t="str">
        <f t="shared" si="22"/>
        <v/>
      </c>
      <c r="C168" s="302"/>
      <c r="D168" s="47">
        <v>134</v>
      </c>
      <c r="E168" s="47" t="str">
        <f t="shared" si="23"/>
        <v/>
      </c>
      <c r="F168" s="6"/>
      <c r="G168" s="6"/>
      <c r="H168" s="6"/>
      <c r="I168" s="6"/>
      <c r="J168" s="5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309"/>
      <c r="W168" s="6"/>
      <c r="X168" s="6"/>
      <c r="Y168" s="8"/>
      <c r="Z168" s="6"/>
      <c r="AA168" s="37"/>
      <c r="AB168" s="6"/>
      <c r="AC168" s="6"/>
      <c r="AD168" s="6"/>
      <c r="AE168" s="141" t="str">
        <f t="shared" si="25"/>
        <v/>
      </c>
      <c r="AF168" s="14" t="str">
        <f t="shared" si="24"/>
        <v/>
      </c>
      <c r="AG168" s="306" t="str">
        <f>UPPER(IF($X168="","",IF(COUNTIF($AG$34:$AG167,$X168)&lt;1,$X168,"")))</f>
        <v/>
      </c>
      <c r="AH168" s="47" t="str">
        <f t="shared" si="20"/>
        <v/>
      </c>
      <c r="AI168" s="142" t="str">
        <f t="shared" si="26"/>
        <v/>
      </c>
      <c r="AJ168" s="6"/>
      <c r="AK168" s="43"/>
    </row>
    <row r="169" spans="1:37" s="139" customFormat="1">
      <c r="A169" s="47" t="str">
        <f t="shared" si="21"/>
        <v/>
      </c>
      <c r="B169" s="138" t="str">
        <f t="shared" si="22"/>
        <v/>
      </c>
      <c r="C169" s="302"/>
      <c r="D169" s="47">
        <v>135</v>
      </c>
      <c r="E169" s="47" t="str">
        <f t="shared" si="23"/>
        <v/>
      </c>
      <c r="F169" s="6"/>
      <c r="G169" s="6"/>
      <c r="H169" s="6"/>
      <c r="I169" s="6"/>
      <c r="J169" s="5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8"/>
      <c r="Z169" s="6"/>
      <c r="AA169" s="37"/>
      <c r="AB169" s="6"/>
      <c r="AC169" s="6"/>
      <c r="AD169" s="6"/>
      <c r="AE169" s="141" t="str">
        <f t="shared" si="25"/>
        <v/>
      </c>
      <c r="AF169" s="14" t="str">
        <f t="shared" si="24"/>
        <v/>
      </c>
      <c r="AG169" s="306" t="str">
        <f>UPPER(IF($X169="","",IF(COUNTIF($AG$34:$AG168,$X169)&lt;1,$X169,"")))</f>
        <v/>
      </c>
      <c r="AH169" s="47" t="str">
        <f t="shared" si="20"/>
        <v/>
      </c>
      <c r="AI169" s="142" t="str">
        <f t="shared" si="26"/>
        <v/>
      </c>
      <c r="AJ169" s="6"/>
      <c r="AK169" s="43"/>
    </row>
    <row r="170" spans="1:37" s="139" customFormat="1">
      <c r="A170" s="47" t="str">
        <f t="shared" si="21"/>
        <v/>
      </c>
      <c r="B170" s="138" t="str">
        <f t="shared" si="22"/>
        <v/>
      </c>
      <c r="C170" s="303"/>
      <c r="D170" s="47">
        <v>136</v>
      </c>
      <c r="E170" s="47" t="str">
        <f t="shared" si="23"/>
        <v/>
      </c>
      <c r="F170" s="6"/>
      <c r="G170" s="6"/>
      <c r="H170" s="6"/>
      <c r="I170" s="6"/>
      <c r="J170" s="5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309"/>
      <c r="W170" s="6"/>
      <c r="X170" s="6"/>
      <c r="Y170" s="8"/>
      <c r="Z170" s="6"/>
      <c r="AA170" s="37"/>
      <c r="AB170" s="6"/>
      <c r="AC170" s="6"/>
      <c r="AD170" s="6"/>
      <c r="AE170" s="141" t="str">
        <f t="shared" si="25"/>
        <v/>
      </c>
      <c r="AF170" s="14" t="str">
        <f t="shared" si="24"/>
        <v/>
      </c>
      <c r="AG170" s="306" t="str">
        <f>UPPER(IF($X170="","",IF(COUNTIF($AG$34:$AG169,$X170)&lt;1,$X170,"")))</f>
        <v/>
      </c>
      <c r="AH170" s="47" t="str">
        <f t="shared" si="20"/>
        <v/>
      </c>
      <c r="AI170" s="142" t="str">
        <f t="shared" si="26"/>
        <v/>
      </c>
      <c r="AJ170" s="6"/>
      <c r="AK170" s="43"/>
    </row>
    <row r="171" spans="1:37" s="139" customFormat="1">
      <c r="A171" s="47" t="str">
        <f t="shared" si="21"/>
        <v/>
      </c>
      <c r="B171" s="138" t="str">
        <f t="shared" si="22"/>
        <v/>
      </c>
      <c r="C171" s="304"/>
      <c r="D171" s="47">
        <v>137</v>
      </c>
      <c r="E171" s="47" t="str">
        <f t="shared" si="23"/>
        <v/>
      </c>
      <c r="F171" s="6"/>
      <c r="G171" s="6"/>
      <c r="H171" s="6"/>
      <c r="I171" s="6"/>
      <c r="J171" s="5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309"/>
      <c r="W171" s="6"/>
      <c r="X171" s="6"/>
      <c r="Y171" s="8"/>
      <c r="Z171" s="6"/>
      <c r="AA171" s="37"/>
      <c r="AB171" s="6"/>
      <c r="AC171" s="6"/>
      <c r="AD171" s="6"/>
      <c r="AE171" s="141" t="str">
        <f t="shared" si="25"/>
        <v/>
      </c>
      <c r="AF171" s="14" t="str">
        <f t="shared" si="24"/>
        <v/>
      </c>
      <c r="AG171" s="306" t="str">
        <f>UPPER(IF($X171="","",IF(COUNTIF($AG$34:$AG170,$X171)&lt;1,$X171,"")))</f>
        <v/>
      </c>
      <c r="AH171" s="47" t="str">
        <f t="shared" si="20"/>
        <v/>
      </c>
      <c r="AI171" s="142" t="str">
        <f t="shared" si="26"/>
        <v/>
      </c>
      <c r="AJ171" s="6"/>
      <c r="AK171" s="43"/>
    </row>
    <row r="172" spans="1:37" s="139" customFormat="1">
      <c r="A172" s="47" t="str">
        <f t="shared" si="21"/>
        <v/>
      </c>
      <c r="B172" s="138" t="str">
        <f t="shared" si="22"/>
        <v/>
      </c>
      <c r="C172" s="303"/>
      <c r="D172" s="47">
        <v>138</v>
      </c>
      <c r="E172" s="47" t="str">
        <f t="shared" si="23"/>
        <v/>
      </c>
      <c r="F172" s="6"/>
      <c r="G172" s="6"/>
      <c r="H172" s="6"/>
      <c r="I172" s="6"/>
      <c r="J172" s="5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309"/>
      <c r="W172" s="6"/>
      <c r="X172" s="6"/>
      <c r="Y172" s="8"/>
      <c r="Z172" s="6"/>
      <c r="AA172" s="37"/>
      <c r="AB172" s="6"/>
      <c r="AC172" s="6"/>
      <c r="AD172" s="6"/>
      <c r="AE172" s="141" t="str">
        <f t="shared" si="25"/>
        <v/>
      </c>
      <c r="AF172" s="14" t="str">
        <f t="shared" si="24"/>
        <v/>
      </c>
      <c r="AG172" s="306" t="str">
        <f>UPPER(IF($X172="","",IF(COUNTIF($AG$34:$AG171,$X172)&lt;1,$X172,"")))</f>
        <v/>
      </c>
      <c r="AH172" s="47" t="str">
        <f t="shared" si="20"/>
        <v/>
      </c>
      <c r="AI172" s="142" t="str">
        <f t="shared" si="26"/>
        <v/>
      </c>
      <c r="AJ172" s="6"/>
      <c r="AK172" s="43"/>
    </row>
    <row r="173" spans="1:37" s="139" customFormat="1">
      <c r="A173" s="47" t="str">
        <f t="shared" si="21"/>
        <v/>
      </c>
      <c r="B173" s="138" t="str">
        <f t="shared" si="22"/>
        <v/>
      </c>
      <c r="C173" s="304"/>
      <c r="D173" s="47">
        <v>139</v>
      </c>
      <c r="E173" s="47" t="str">
        <f t="shared" si="23"/>
        <v/>
      </c>
      <c r="F173" s="6"/>
      <c r="G173" s="6"/>
      <c r="H173" s="6"/>
      <c r="I173" s="6"/>
      <c r="J173" s="5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309"/>
      <c r="W173" s="6"/>
      <c r="X173" s="6"/>
      <c r="Y173" s="8"/>
      <c r="Z173" s="6"/>
      <c r="AA173" s="37"/>
      <c r="AB173" s="6"/>
      <c r="AC173" s="6"/>
      <c r="AD173" s="6"/>
      <c r="AE173" s="141" t="str">
        <f t="shared" si="25"/>
        <v/>
      </c>
      <c r="AF173" s="14" t="str">
        <f t="shared" si="24"/>
        <v/>
      </c>
      <c r="AG173" s="306" t="str">
        <f>UPPER(IF($X173="","",IF(COUNTIF($AG$34:$AG172,$X173)&lt;1,$X173,"")))</f>
        <v/>
      </c>
      <c r="AH173" s="47" t="str">
        <f t="shared" si="20"/>
        <v/>
      </c>
      <c r="AI173" s="142" t="str">
        <f t="shared" si="26"/>
        <v/>
      </c>
      <c r="AJ173" s="6"/>
      <c r="AK173" s="43"/>
    </row>
    <row r="174" spans="1:37" s="139" customFormat="1">
      <c r="A174" s="47" t="str">
        <f t="shared" si="21"/>
        <v/>
      </c>
      <c r="B174" s="138" t="str">
        <f t="shared" si="22"/>
        <v/>
      </c>
      <c r="C174" s="303"/>
      <c r="D174" s="47">
        <v>140</v>
      </c>
      <c r="E174" s="47" t="str">
        <f t="shared" si="23"/>
        <v/>
      </c>
      <c r="F174" s="6"/>
      <c r="G174" s="6"/>
      <c r="H174" s="6"/>
      <c r="I174" s="6"/>
      <c r="J174" s="5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8"/>
      <c r="Z174" s="6"/>
      <c r="AA174" s="37"/>
      <c r="AB174" s="6"/>
      <c r="AC174" s="6"/>
      <c r="AD174" s="6"/>
      <c r="AE174" s="141" t="str">
        <f t="shared" si="25"/>
        <v/>
      </c>
      <c r="AF174" s="14" t="str">
        <f t="shared" si="24"/>
        <v/>
      </c>
      <c r="AG174" s="306" t="str">
        <f>UPPER(IF($X174="","",IF(COUNTIF($AG$34:$AG173,$X174)&lt;1,$X174,"")))</f>
        <v/>
      </c>
      <c r="AH174" s="47" t="str">
        <f t="shared" si="20"/>
        <v/>
      </c>
      <c r="AI174" s="142" t="str">
        <f t="shared" si="26"/>
        <v/>
      </c>
      <c r="AJ174" s="6"/>
      <c r="AK174" s="43"/>
    </row>
    <row r="175" spans="1:37" s="139" customFormat="1">
      <c r="A175" s="47" t="str">
        <f t="shared" si="21"/>
        <v/>
      </c>
      <c r="B175" s="138" t="str">
        <f t="shared" si="22"/>
        <v/>
      </c>
      <c r="C175" s="303"/>
      <c r="D175" s="47">
        <v>141</v>
      </c>
      <c r="E175" s="47" t="str">
        <f t="shared" si="23"/>
        <v/>
      </c>
      <c r="F175" s="6"/>
      <c r="G175" s="6"/>
      <c r="H175" s="6"/>
      <c r="I175" s="6"/>
      <c r="J175" s="5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309"/>
      <c r="W175" s="6"/>
      <c r="X175" s="6"/>
      <c r="Y175" s="8"/>
      <c r="Z175" s="6"/>
      <c r="AA175" s="37"/>
      <c r="AB175" s="6"/>
      <c r="AC175" s="6"/>
      <c r="AD175" s="6"/>
      <c r="AE175" s="141" t="str">
        <f t="shared" si="25"/>
        <v/>
      </c>
      <c r="AF175" s="14" t="str">
        <f t="shared" si="24"/>
        <v/>
      </c>
      <c r="AG175" s="306" t="str">
        <f>UPPER(IF($X175="","",IF(COUNTIF($AG$34:$AG174,$X175)&lt;1,$X175,"")))</f>
        <v/>
      </c>
      <c r="AH175" s="47" t="str">
        <f t="shared" si="20"/>
        <v/>
      </c>
      <c r="AI175" s="142" t="str">
        <f t="shared" si="26"/>
        <v/>
      </c>
      <c r="AJ175" s="6"/>
      <c r="AK175" s="43"/>
    </row>
    <row r="176" spans="1:37" s="139" customFormat="1">
      <c r="A176" s="47" t="str">
        <f t="shared" si="21"/>
        <v/>
      </c>
      <c r="B176" s="138" t="str">
        <f t="shared" si="22"/>
        <v/>
      </c>
      <c r="C176" s="301"/>
      <c r="D176" s="47">
        <v>142</v>
      </c>
      <c r="E176" s="47" t="str">
        <f t="shared" si="23"/>
        <v/>
      </c>
      <c r="F176" s="6"/>
      <c r="G176" s="6"/>
      <c r="H176" s="6"/>
      <c r="I176" s="6"/>
      <c r="J176" s="5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309"/>
      <c r="W176" s="6"/>
      <c r="X176" s="6"/>
      <c r="Y176" s="8"/>
      <c r="Z176" s="6"/>
      <c r="AA176" s="37"/>
      <c r="AB176" s="6"/>
      <c r="AC176" s="6"/>
      <c r="AD176" s="6"/>
      <c r="AE176" s="141" t="str">
        <f t="shared" si="25"/>
        <v/>
      </c>
      <c r="AF176" s="14" t="str">
        <f t="shared" si="24"/>
        <v/>
      </c>
      <c r="AG176" s="306" t="str">
        <f>UPPER(IF($X176="","",IF(COUNTIF($AG$34:$AG175,$X176)&lt;1,$X176,"")))</f>
        <v/>
      </c>
      <c r="AH176" s="47" t="str">
        <f t="shared" si="20"/>
        <v/>
      </c>
      <c r="AI176" s="142" t="str">
        <f t="shared" si="26"/>
        <v/>
      </c>
      <c r="AJ176" s="6"/>
      <c r="AK176" s="43"/>
    </row>
    <row r="177" spans="1:37" s="139" customFormat="1">
      <c r="A177" s="47" t="str">
        <f t="shared" si="21"/>
        <v/>
      </c>
      <c r="B177" s="138" t="str">
        <f t="shared" si="22"/>
        <v/>
      </c>
      <c r="C177" s="303"/>
      <c r="D177" s="47">
        <v>143</v>
      </c>
      <c r="E177" s="47" t="str">
        <f t="shared" si="23"/>
        <v/>
      </c>
      <c r="F177" s="6"/>
      <c r="G177" s="6"/>
      <c r="H177" s="6"/>
      <c r="I177" s="6"/>
      <c r="J177" s="5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309"/>
      <c r="W177" s="6"/>
      <c r="X177" s="6"/>
      <c r="Y177" s="8"/>
      <c r="Z177" s="6"/>
      <c r="AA177" s="37"/>
      <c r="AB177" s="6"/>
      <c r="AC177" s="6"/>
      <c r="AD177" s="6"/>
      <c r="AE177" s="141" t="str">
        <f t="shared" si="25"/>
        <v/>
      </c>
      <c r="AF177" s="14" t="str">
        <f t="shared" si="24"/>
        <v/>
      </c>
      <c r="AG177" s="306" t="str">
        <f>UPPER(IF($X177="","",IF(COUNTIF($AG$34:$AG176,$X177)&lt;1,$X177,"")))</f>
        <v/>
      </c>
      <c r="AH177" s="47" t="str">
        <f t="shared" si="20"/>
        <v/>
      </c>
      <c r="AI177" s="142" t="str">
        <f t="shared" si="26"/>
        <v/>
      </c>
      <c r="AJ177" s="6"/>
      <c r="AK177" s="43"/>
    </row>
    <row r="178" spans="1:37" s="139" customFormat="1">
      <c r="A178" s="47" t="str">
        <f t="shared" si="21"/>
        <v/>
      </c>
      <c r="B178" s="138" t="str">
        <f t="shared" si="22"/>
        <v/>
      </c>
      <c r="C178" s="301"/>
      <c r="D178" s="47">
        <v>144</v>
      </c>
      <c r="E178" s="47" t="str">
        <f t="shared" si="23"/>
        <v/>
      </c>
      <c r="F178" s="6"/>
      <c r="G178" s="6"/>
      <c r="H178" s="6"/>
      <c r="I178" s="6"/>
      <c r="J178" s="5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309"/>
      <c r="W178" s="6"/>
      <c r="X178" s="6"/>
      <c r="Y178" s="8"/>
      <c r="Z178" s="6"/>
      <c r="AA178" s="37"/>
      <c r="AB178" s="6"/>
      <c r="AC178" s="6"/>
      <c r="AD178" s="6"/>
      <c r="AE178" s="141" t="str">
        <f t="shared" si="25"/>
        <v/>
      </c>
      <c r="AF178" s="14" t="str">
        <f t="shared" si="24"/>
        <v/>
      </c>
      <c r="AG178" s="306" t="str">
        <f>UPPER(IF($X178="","",IF(COUNTIF($AG$34:$AG177,$X178)&lt;1,$X178,"")))</f>
        <v/>
      </c>
      <c r="AH178" s="47" t="str">
        <f t="shared" si="20"/>
        <v/>
      </c>
      <c r="AI178" s="142" t="str">
        <f t="shared" si="26"/>
        <v/>
      </c>
      <c r="AJ178" s="6"/>
      <c r="AK178" s="43"/>
    </row>
    <row r="179" spans="1:37" s="139" customFormat="1">
      <c r="A179" s="47" t="str">
        <f t="shared" si="21"/>
        <v/>
      </c>
      <c r="B179" s="138" t="str">
        <f t="shared" si="22"/>
        <v/>
      </c>
      <c r="C179" s="303"/>
      <c r="D179" s="47">
        <v>145</v>
      </c>
      <c r="E179" s="47" t="str">
        <f t="shared" si="23"/>
        <v/>
      </c>
      <c r="F179" s="6"/>
      <c r="G179" s="6"/>
      <c r="H179" s="6"/>
      <c r="I179" s="6"/>
      <c r="J179" s="5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309"/>
      <c r="W179" s="6"/>
      <c r="X179" s="6"/>
      <c r="Y179" s="8"/>
      <c r="Z179" s="6"/>
      <c r="AA179" s="37"/>
      <c r="AB179" s="6"/>
      <c r="AC179" s="6"/>
      <c r="AD179" s="6"/>
      <c r="AE179" s="141" t="str">
        <f t="shared" si="25"/>
        <v/>
      </c>
      <c r="AF179" s="14" t="str">
        <f t="shared" si="24"/>
        <v/>
      </c>
      <c r="AG179" s="306" t="str">
        <f>UPPER(IF($X179="","",IF(COUNTIF($AG$34:$AG178,$X179)&lt;1,$X179,"")))</f>
        <v/>
      </c>
      <c r="AH179" s="47" t="str">
        <f t="shared" si="20"/>
        <v/>
      </c>
      <c r="AI179" s="142" t="str">
        <f t="shared" si="26"/>
        <v/>
      </c>
      <c r="AJ179" s="6"/>
      <c r="AK179" s="43"/>
    </row>
    <row r="180" spans="1:37" s="139" customFormat="1">
      <c r="A180" s="47" t="str">
        <f t="shared" si="21"/>
        <v/>
      </c>
      <c r="B180" s="138" t="str">
        <f t="shared" si="22"/>
        <v/>
      </c>
      <c r="C180" s="301"/>
      <c r="D180" s="47">
        <v>146</v>
      </c>
      <c r="E180" s="47" t="str">
        <f t="shared" si="23"/>
        <v/>
      </c>
      <c r="F180" s="6"/>
      <c r="G180" s="6"/>
      <c r="H180" s="6"/>
      <c r="I180" s="6"/>
      <c r="J180" s="5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309"/>
      <c r="W180" s="6"/>
      <c r="X180" s="6"/>
      <c r="Y180" s="8"/>
      <c r="Z180" s="6"/>
      <c r="AA180" s="37"/>
      <c r="AB180" s="6"/>
      <c r="AC180" s="6"/>
      <c r="AD180" s="6"/>
      <c r="AE180" s="141" t="str">
        <f t="shared" si="25"/>
        <v/>
      </c>
      <c r="AF180" s="14" t="str">
        <f t="shared" si="24"/>
        <v/>
      </c>
      <c r="AG180" s="306" t="str">
        <f>UPPER(IF($X180="","",IF(COUNTIF($AG$34:$AG179,$X180)&lt;1,$X180,"")))</f>
        <v/>
      </c>
      <c r="AH180" s="47" t="str">
        <f t="shared" si="20"/>
        <v/>
      </c>
      <c r="AI180" s="142" t="str">
        <f t="shared" si="26"/>
        <v/>
      </c>
      <c r="AJ180" s="6"/>
      <c r="AK180" s="43"/>
    </row>
    <row r="181" spans="1:37" s="139" customFormat="1">
      <c r="A181" s="47" t="str">
        <f t="shared" si="21"/>
        <v/>
      </c>
      <c r="B181" s="138" t="str">
        <f t="shared" si="22"/>
        <v/>
      </c>
      <c r="C181" s="301"/>
      <c r="D181" s="47">
        <v>147</v>
      </c>
      <c r="E181" s="47" t="str">
        <f t="shared" si="23"/>
        <v/>
      </c>
      <c r="F181" s="6"/>
      <c r="G181" s="6"/>
      <c r="H181" s="6"/>
      <c r="I181" s="6"/>
      <c r="J181" s="5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309"/>
      <c r="W181" s="6"/>
      <c r="X181" s="6"/>
      <c r="Y181" s="8"/>
      <c r="Z181" s="6"/>
      <c r="AA181" s="37"/>
      <c r="AB181" s="6"/>
      <c r="AC181" s="6"/>
      <c r="AD181" s="6"/>
      <c r="AE181" s="141" t="str">
        <f t="shared" si="25"/>
        <v/>
      </c>
      <c r="AF181" s="14" t="str">
        <f t="shared" si="24"/>
        <v/>
      </c>
      <c r="AG181" s="306" t="str">
        <f>UPPER(IF($X181="","",IF(COUNTIF($AG$34:$AG180,$X181)&lt;1,$X181,"")))</f>
        <v/>
      </c>
      <c r="AH181" s="47" t="str">
        <f t="shared" si="20"/>
        <v/>
      </c>
      <c r="AI181" s="142" t="str">
        <f t="shared" si="26"/>
        <v/>
      </c>
      <c r="AJ181" s="6"/>
      <c r="AK181" s="43"/>
    </row>
    <row r="182" spans="1:37" s="139" customFormat="1">
      <c r="A182" s="47" t="str">
        <f t="shared" si="21"/>
        <v/>
      </c>
      <c r="B182" s="138" t="str">
        <f t="shared" si="22"/>
        <v/>
      </c>
      <c r="C182" s="301"/>
      <c r="D182" s="47">
        <v>148</v>
      </c>
      <c r="E182" s="47" t="str">
        <f t="shared" si="23"/>
        <v/>
      </c>
      <c r="F182" s="6"/>
      <c r="G182" s="6"/>
      <c r="H182" s="6"/>
      <c r="I182" s="6"/>
      <c r="J182" s="5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309"/>
      <c r="W182" s="6"/>
      <c r="X182" s="6"/>
      <c r="Y182" s="8"/>
      <c r="Z182" s="6"/>
      <c r="AA182" s="37"/>
      <c r="AB182" s="6"/>
      <c r="AC182" s="6"/>
      <c r="AD182" s="6"/>
      <c r="AE182" s="141" t="str">
        <f t="shared" si="25"/>
        <v/>
      </c>
      <c r="AF182" s="14" t="str">
        <f t="shared" si="24"/>
        <v/>
      </c>
      <c r="AG182" s="306" t="str">
        <f>UPPER(IF($X182="","",IF(COUNTIF($AG$34:$AG181,$X182)&lt;1,$X182,"")))</f>
        <v/>
      </c>
      <c r="AH182" s="47" t="str">
        <f t="shared" si="20"/>
        <v/>
      </c>
      <c r="AI182" s="142" t="str">
        <f t="shared" si="26"/>
        <v/>
      </c>
      <c r="AJ182" s="6"/>
      <c r="AK182" s="43"/>
    </row>
    <row r="183" spans="1:37" s="139" customFormat="1">
      <c r="A183" s="47" t="str">
        <f t="shared" si="21"/>
        <v/>
      </c>
      <c r="B183" s="138" t="str">
        <f t="shared" si="22"/>
        <v/>
      </c>
      <c r="C183" s="301"/>
      <c r="D183" s="47">
        <v>149</v>
      </c>
      <c r="E183" s="47" t="str">
        <f t="shared" si="23"/>
        <v/>
      </c>
      <c r="F183" s="6"/>
      <c r="G183" s="6"/>
      <c r="H183" s="6"/>
      <c r="I183" s="6"/>
      <c r="J183" s="5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309"/>
      <c r="W183" s="6"/>
      <c r="X183" s="6"/>
      <c r="Y183" s="8"/>
      <c r="Z183" s="6"/>
      <c r="AA183" s="37"/>
      <c r="AB183" s="6"/>
      <c r="AC183" s="6"/>
      <c r="AD183" s="6"/>
      <c r="AE183" s="141" t="str">
        <f t="shared" si="25"/>
        <v/>
      </c>
      <c r="AF183" s="14" t="str">
        <f t="shared" si="24"/>
        <v/>
      </c>
      <c r="AG183" s="306" t="str">
        <f>UPPER(IF($X183="","",IF(COUNTIF($AG$34:$AG182,$X183)&lt;1,$X183,"")))</f>
        <v/>
      </c>
      <c r="AH183" s="47" t="str">
        <f t="shared" si="20"/>
        <v/>
      </c>
      <c r="AI183" s="142" t="str">
        <f t="shared" si="26"/>
        <v/>
      </c>
      <c r="AJ183" s="6"/>
      <c r="AK183" s="43"/>
    </row>
    <row r="184" spans="1:37" s="139" customFormat="1">
      <c r="A184" s="47" t="str">
        <f t="shared" si="21"/>
        <v/>
      </c>
      <c r="B184" s="138" t="str">
        <f t="shared" si="22"/>
        <v/>
      </c>
      <c r="C184" s="304"/>
      <c r="D184" s="47">
        <v>150</v>
      </c>
      <c r="E184" s="47" t="str">
        <f t="shared" si="23"/>
        <v/>
      </c>
      <c r="F184" s="6"/>
      <c r="G184" s="6"/>
      <c r="H184" s="6"/>
      <c r="I184" s="6"/>
      <c r="J184" s="5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8"/>
      <c r="Z184" s="6"/>
      <c r="AA184" s="37"/>
      <c r="AB184" s="6"/>
      <c r="AC184" s="6"/>
      <c r="AD184" s="6"/>
      <c r="AE184" s="141" t="str">
        <f t="shared" si="25"/>
        <v/>
      </c>
      <c r="AF184" s="14" t="str">
        <f t="shared" si="24"/>
        <v/>
      </c>
      <c r="AG184" s="306" t="str">
        <f>UPPER(IF($X184="","",IF(COUNTIF($AG$34:$AG183,$X184)&lt;1,$X184,"")))</f>
        <v/>
      </c>
      <c r="AH184" s="47" t="str">
        <f t="shared" si="20"/>
        <v/>
      </c>
      <c r="AI184" s="142" t="str">
        <f t="shared" si="26"/>
        <v/>
      </c>
      <c r="AJ184" s="6"/>
      <c r="AK184" s="43"/>
    </row>
    <row r="185" spans="1:37" s="139" customFormat="1">
      <c r="A185" s="47" t="str">
        <f t="shared" si="21"/>
        <v/>
      </c>
      <c r="B185" s="138" t="str">
        <f t="shared" si="22"/>
        <v/>
      </c>
      <c r="C185" s="302"/>
      <c r="D185" s="47">
        <v>151</v>
      </c>
      <c r="E185" s="47" t="str">
        <f t="shared" si="23"/>
        <v/>
      </c>
      <c r="F185" s="6"/>
      <c r="G185" s="6"/>
      <c r="H185" s="6"/>
      <c r="I185" s="6"/>
      <c r="J185" s="5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8"/>
      <c r="Z185" s="6"/>
      <c r="AA185" s="37"/>
      <c r="AB185" s="6"/>
      <c r="AC185" s="6"/>
      <c r="AD185" s="6"/>
      <c r="AE185" s="141" t="str">
        <f t="shared" si="25"/>
        <v/>
      </c>
      <c r="AF185" s="14" t="str">
        <f t="shared" si="24"/>
        <v/>
      </c>
      <c r="AG185" s="306" t="str">
        <f>UPPER(IF($X185="","",IF(COUNTIF($AG$34:$AG184,$X185)&lt;1,$X185,"")))</f>
        <v/>
      </c>
      <c r="AH185" s="47" t="str">
        <f t="shared" si="20"/>
        <v/>
      </c>
      <c r="AI185" s="142" t="str">
        <f t="shared" si="26"/>
        <v/>
      </c>
      <c r="AJ185" s="6"/>
      <c r="AK185" s="43"/>
    </row>
    <row r="186" spans="1:37" s="139" customFormat="1">
      <c r="A186" s="47" t="str">
        <f t="shared" si="21"/>
        <v/>
      </c>
      <c r="B186" s="138" t="str">
        <f t="shared" si="22"/>
        <v/>
      </c>
      <c r="C186" s="304"/>
      <c r="D186" s="47">
        <v>152</v>
      </c>
      <c r="E186" s="47" t="str">
        <f t="shared" si="23"/>
        <v/>
      </c>
      <c r="F186" s="6"/>
      <c r="G186" s="6"/>
      <c r="H186" s="6"/>
      <c r="I186" s="6"/>
      <c r="J186" s="5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8"/>
      <c r="Z186" s="6"/>
      <c r="AA186" s="37"/>
      <c r="AB186" s="6"/>
      <c r="AC186" s="6"/>
      <c r="AD186" s="6"/>
      <c r="AE186" s="141" t="str">
        <f t="shared" si="25"/>
        <v/>
      </c>
      <c r="AF186" s="14" t="str">
        <f t="shared" si="24"/>
        <v/>
      </c>
      <c r="AG186" s="306" t="str">
        <f>UPPER(IF($X186="","",IF(COUNTIF($AG$34:$AG185,$X186)&lt;1,$X186,"")))</f>
        <v/>
      </c>
      <c r="AH186" s="47" t="str">
        <f t="shared" si="20"/>
        <v/>
      </c>
      <c r="AI186" s="142" t="str">
        <f t="shared" si="26"/>
        <v/>
      </c>
      <c r="AJ186" s="6"/>
      <c r="AK186" s="43"/>
    </row>
    <row r="187" spans="1:37" s="139" customFormat="1">
      <c r="A187" s="47" t="str">
        <f t="shared" si="21"/>
        <v/>
      </c>
      <c r="B187" s="138" t="str">
        <f t="shared" si="22"/>
        <v/>
      </c>
      <c r="C187" s="303"/>
      <c r="D187" s="47">
        <v>153</v>
      </c>
      <c r="E187" s="47" t="str">
        <f t="shared" si="23"/>
        <v/>
      </c>
      <c r="F187" s="6"/>
      <c r="G187" s="6"/>
      <c r="H187" s="6"/>
      <c r="I187" s="6"/>
      <c r="J187" s="5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8"/>
      <c r="Z187" s="6"/>
      <c r="AA187" s="37"/>
      <c r="AB187" s="6"/>
      <c r="AC187" s="6"/>
      <c r="AD187" s="6"/>
      <c r="AE187" s="141" t="str">
        <f t="shared" si="25"/>
        <v/>
      </c>
      <c r="AF187" s="14" t="str">
        <f t="shared" si="24"/>
        <v/>
      </c>
      <c r="AG187" s="306" t="str">
        <f>UPPER(IF($X187="","",IF(COUNTIF($AG$34:$AG186,$X187)&lt;1,$X187,"")))</f>
        <v/>
      </c>
      <c r="AH187" s="47" t="str">
        <f t="shared" si="20"/>
        <v/>
      </c>
      <c r="AI187" s="142" t="str">
        <f t="shared" si="26"/>
        <v/>
      </c>
      <c r="AJ187" s="6"/>
      <c r="AK187" s="43"/>
    </row>
    <row r="188" spans="1:37" s="139" customFormat="1">
      <c r="A188" s="47" t="str">
        <f t="shared" si="21"/>
        <v/>
      </c>
      <c r="B188" s="138" t="str">
        <f t="shared" si="22"/>
        <v/>
      </c>
      <c r="C188" s="304"/>
      <c r="D188" s="47">
        <v>154</v>
      </c>
      <c r="E188" s="47" t="str">
        <f t="shared" si="23"/>
        <v/>
      </c>
      <c r="F188" s="6"/>
      <c r="G188" s="6"/>
      <c r="H188" s="6"/>
      <c r="I188" s="6"/>
      <c r="J188" s="5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8"/>
      <c r="Z188" s="6"/>
      <c r="AA188" s="37"/>
      <c r="AB188" s="6"/>
      <c r="AC188" s="6"/>
      <c r="AD188" s="6"/>
      <c r="AE188" s="141" t="str">
        <f t="shared" si="25"/>
        <v/>
      </c>
      <c r="AF188" s="14" t="str">
        <f t="shared" si="24"/>
        <v/>
      </c>
      <c r="AG188" s="306" t="str">
        <f>UPPER(IF($X188="","",IF(COUNTIF($AG$34:$AG187,$X188)&lt;1,$X188,"")))</f>
        <v/>
      </c>
      <c r="AH188" s="47" t="str">
        <f t="shared" si="20"/>
        <v/>
      </c>
      <c r="AI188" s="142" t="str">
        <f t="shared" si="26"/>
        <v/>
      </c>
      <c r="AJ188" s="6"/>
      <c r="AK188" s="43"/>
    </row>
    <row r="189" spans="1:37" s="139" customFormat="1">
      <c r="A189" s="47" t="str">
        <f t="shared" si="21"/>
        <v/>
      </c>
      <c r="B189" s="138" t="str">
        <f t="shared" si="22"/>
        <v/>
      </c>
      <c r="C189" s="303"/>
      <c r="D189" s="47">
        <v>155</v>
      </c>
      <c r="E189" s="47" t="str">
        <f t="shared" si="23"/>
        <v/>
      </c>
      <c r="F189" s="6"/>
      <c r="G189" s="6"/>
      <c r="H189" s="6"/>
      <c r="I189" s="6"/>
      <c r="J189" s="5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8"/>
      <c r="Z189" s="6"/>
      <c r="AA189" s="37"/>
      <c r="AB189" s="6"/>
      <c r="AC189" s="6"/>
      <c r="AD189" s="6"/>
      <c r="AE189" s="141" t="str">
        <f t="shared" si="25"/>
        <v/>
      </c>
      <c r="AF189" s="14" t="str">
        <f t="shared" si="24"/>
        <v/>
      </c>
      <c r="AG189" s="306" t="str">
        <f>UPPER(IF($X189="","",IF(COUNTIF($AG$34:$AG188,$X189)&lt;1,$X189,"")))</f>
        <v/>
      </c>
      <c r="AH189" s="47" t="str">
        <f t="shared" si="20"/>
        <v/>
      </c>
      <c r="AI189" s="142" t="str">
        <f t="shared" si="26"/>
        <v/>
      </c>
      <c r="AJ189" s="6"/>
      <c r="AK189" s="43"/>
    </row>
    <row r="190" spans="1:37" s="139" customFormat="1">
      <c r="A190" s="47" t="str">
        <f t="shared" si="21"/>
        <v/>
      </c>
      <c r="B190" s="138" t="str">
        <f t="shared" si="22"/>
        <v/>
      </c>
      <c r="C190" s="302"/>
      <c r="D190" s="47">
        <v>156</v>
      </c>
      <c r="E190" s="47" t="str">
        <f t="shared" si="23"/>
        <v/>
      </c>
      <c r="F190" s="6"/>
      <c r="G190" s="6"/>
      <c r="H190" s="6"/>
      <c r="I190" s="6"/>
      <c r="J190" s="5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8"/>
      <c r="Z190" s="6"/>
      <c r="AA190" s="37"/>
      <c r="AB190" s="6"/>
      <c r="AC190" s="6"/>
      <c r="AD190" s="6"/>
      <c r="AE190" s="141" t="str">
        <f t="shared" si="25"/>
        <v/>
      </c>
      <c r="AF190" s="14" t="str">
        <f t="shared" si="24"/>
        <v/>
      </c>
      <c r="AG190" s="306" t="str">
        <f>UPPER(IF($X190="","",IF(COUNTIF($AG$34:$AG189,$X190)&lt;1,$X190,"")))</f>
        <v/>
      </c>
      <c r="AH190" s="47" t="str">
        <f t="shared" si="20"/>
        <v/>
      </c>
      <c r="AI190" s="142" t="str">
        <f t="shared" si="26"/>
        <v/>
      </c>
      <c r="AJ190" s="6"/>
      <c r="AK190" s="43"/>
    </row>
    <row r="191" spans="1:37" s="139" customFormat="1">
      <c r="A191" s="47" t="str">
        <f t="shared" si="21"/>
        <v/>
      </c>
      <c r="B191" s="138" t="str">
        <f t="shared" si="22"/>
        <v/>
      </c>
      <c r="C191" s="302"/>
      <c r="D191" s="47">
        <v>157</v>
      </c>
      <c r="E191" s="47" t="str">
        <f t="shared" si="23"/>
        <v/>
      </c>
      <c r="F191" s="6"/>
      <c r="G191" s="6"/>
      <c r="H191" s="6"/>
      <c r="I191" s="6"/>
      <c r="J191" s="5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8"/>
      <c r="Z191" s="6"/>
      <c r="AA191" s="37"/>
      <c r="AB191" s="6"/>
      <c r="AC191" s="6"/>
      <c r="AD191" s="6"/>
      <c r="AE191" s="141" t="str">
        <f t="shared" si="25"/>
        <v/>
      </c>
      <c r="AF191" s="14" t="str">
        <f t="shared" si="24"/>
        <v/>
      </c>
      <c r="AG191" s="306" t="str">
        <f>UPPER(IF($X191="","",IF(COUNTIF($AG$34:$AG190,$X191)&lt;1,$X191,"")))</f>
        <v/>
      </c>
      <c r="AH191" s="47" t="str">
        <f t="shared" si="20"/>
        <v/>
      </c>
      <c r="AI191" s="142" t="str">
        <f t="shared" si="26"/>
        <v/>
      </c>
      <c r="AJ191" s="6"/>
      <c r="AK191" s="43"/>
    </row>
    <row r="192" spans="1:37" s="139" customFormat="1">
      <c r="A192" s="47" t="str">
        <f t="shared" si="21"/>
        <v/>
      </c>
      <c r="B192" s="138" t="str">
        <f t="shared" si="22"/>
        <v/>
      </c>
      <c r="C192" s="301"/>
      <c r="D192" s="47">
        <v>158</v>
      </c>
      <c r="E192" s="47" t="str">
        <f t="shared" si="23"/>
        <v/>
      </c>
      <c r="F192" s="6"/>
      <c r="G192" s="6"/>
      <c r="H192" s="6"/>
      <c r="I192" s="6"/>
      <c r="J192" s="5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8"/>
      <c r="Z192" s="6"/>
      <c r="AA192" s="37"/>
      <c r="AB192" s="6"/>
      <c r="AC192" s="6"/>
      <c r="AD192" s="6"/>
      <c r="AE192" s="141" t="str">
        <f t="shared" si="25"/>
        <v/>
      </c>
      <c r="AF192" s="14" t="str">
        <f t="shared" si="24"/>
        <v/>
      </c>
      <c r="AG192" s="306" t="str">
        <f>UPPER(IF($X192="","",IF(COUNTIF($AG$34:$AG191,$X192)&lt;1,$X192,"")))</f>
        <v/>
      </c>
      <c r="AH192" s="47" t="str">
        <f t="shared" si="20"/>
        <v/>
      </c>
      <c r="AI192" s="142" t="str">
        <f t="shared" si="26"/>
        <v/>
      </c>
      <c r="AJ192" s="6"/>
      <c r="AK192" s="43"/>
    </row>
    <row r="193" spans="1:37" s="139" customFormat="1">
      <c r="A193" s="47" t="str">
        <f t="shared" si="21"/>
        <v/>
      </c>
      <c r="B193" s="138" t="str">
        <f t="shared" si="22"/>
        <v/>
      </c>
      <c r="C193" s="303"/>
      <c r="D193" s="47">
        <v>159</v>
      </c>
      <c r="E193" s="47" t="str">
        <f t="shared" si="23"/>
        <v/>
      </c>
      <c r="F193" s="6"/>
      <c r="G193" s="6"/>
      <c r="H193" s="6"/>
      <c r="I193" s="6"/>
      <c r="J193" s="5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8"/>
      <c r="Z193" s="6"/>
      <c r="AA193" s="37"/>
      <c r="AB193" s="6"/>
      <c r="AC193" s="6"/>
      <c r="AD193" s="6"/>
      <c r="AE193" s="141" t="str">
        <f t="shared" si="25"/>
        <v/>
      </c>
      <c r="AF193" s="14" t="str">
        <f t="shared" si="24"/>
        <v/>
      </c>
      <c r="AG193" s="306" t="str">
        <f>UPPER(IF($X193="","",IF(COUNTIF($AG$34:$AG192,$X193)&lt;1,$X193,"")))</f>
        <v/>
      </c>
      <c r="AH193" s="47" t="str">
        <f t="shared" si="20"/>
        <v/>
      </c>
      <c r="AI193" s="142" t="str">
        <f t="shared" si="26"/>
        <v/>
      </c>
      <c r="AJ193" s="6"/>
      <c r="AK193" s="43"/>
    </row>
    <row r="194" spans="1:37" s="139" customFormat="1">
      <c r="A194" s="47" t="str">
        <f t="shared" si="21"/>
        <v/>
      </c>
      <c r="B194" s="138" t="str">
        <f t="shared" si="22"/>
        <v/>
      </c>
      <c r="C194" s="301"/>
      <c r="D194" s="47">
        <v>160</v>
      </c>
      <c r="E194" s="47" t="str">
        <f t="shared" si="23"/>
        <v/>
      </c>
      <c r="F194" s="6"/>
      <c r="G194" s="6"/>
      <c r="H194" s="6"/>
      <c r="I194" s="6"/>
      <c r="J194" s="5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8"/>
      <c r="Z194" s="6"/>
      <c r="AA194" s="37"/>
      <c r="AB194" s="6"/>
      <c r="AC194" s="6"/>
      <c r="AD194" s="6"/>
      <c r="AE194" s="141" t="str">
        <f t="shared" si="25"/>
        <v/>
      </c>
      <c r="AF194" s="14" t="str">
        <f t="shared" si="24"/>
        <v/>
      </c>
      <c r="AG194" s="306" t="str">
        <f>UPPER(IF($X194="","",IF(COUNTIF($AG$34:$AG193,$X194)&lt;1,$X194,"")))</f>
        <v/>
      </c>
      <c r="AH194" s="47" t="str">
        <f t="shared" si="20"/>
        <v/>
      </c>
      <c r="AI194" s="142" t="str">
        <f t="shared" si="26"/>
        <v/>
      </c>
      <c r="AJ194" s="6"/>
      <c r="AK194" s="43"/>
    </row>
    <row r="195" spans="1:37" s="139" customFormat="1">
      <c r="A195" s="47" t="str">
        <f t="shared" si="21"/>
        <v/>
      </c>
      <c r="B195" s="138" t="str">
        <f t="shared" si="22"/>
        <v/>
      </c>
      <c r="C195" s="303"/>
      <c r="D195" s="47">
        <v>161</v>
      </c>
      <c r="E195" s="47" t="str">
        <f t="shared" si="23"/>
        <v/>
      </c>
      <c r="F195" s="6"/>
      <c r="G195" s="6"/>
      <c r="H195" s="6"/>
      <c r="I195" s="6"/>
      <c r="J195" s="5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8"/>
      <c r="Z195" s="6"/>
      <c r="AA195" s="37"/>
      <c r="AB195" s="6"/>
      <c r="AC195" s="6"/>
      <c r="AD195" s="6"/>
      <c r="AE195" s="141" t="str">
        <f t="shared" si="25"/>
        <v/>
      </c>
      <c r="AF195" s="14" t="str">
        <f t="shared" si="24"/>
        <v/>
      </c>
      <c r="AG195" s="306" t="str">
        <f>UPPER(IF($X195="","",IF(COUNTIF($AG$34:$AG194,$X195)&lt;1,$X195,"")))</f>
        <v/>
      </c>
      <c r="AH195" s="47" t="str">
        <f t="shared" si="20"/>
        <v/>
      </c>
      <c r="AI195" s="142" t="str">
        <f t="shared" si="26"/>
        <v/>
      </c>
      <c r="AJ195" s="6"/>
      <c r="AK195" s="43"/>
    </row>
    <row r="196" spans="1:37" s="139" customFormat="1">
      <c r="A196" s="47" t="str">
        <f t="shared" si="21"/>
        <v/>
      </c>
      <c r="B196" s="138" t="str">
        <f t="shared" si="22"/>
        <v/>
      </c>
      <c r="C196" s="302"/>
      <c r="D196" s="47">
        <v>162</v>
      </c>
      <c r="E196" s="47" t="str">
        <f t="shared" si="23"/>
        <v/>
      </c>
      <c r="F196" s="6"/>
      <c r="G196" s="6"/>
      <c r="H196" s="6"/>
      <c r="I196" s="6"/>
      <c r="J196" s="5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8"/>
      <c r="Z196" s="6"/>
      <c r="AA196" s="37"/>
      <c r="AB196" s="6"/>
      <c r="AC196" s="6"/>
      <c r="AD196" s="6"/>
      <c r="AE196" s="141" t="str">
        <f t="shared" si="25"/>
        <v/>
      </c>
      <c r="AF196" s="14" t="str">
        <f t="shared" si="24"/>
        <v/>
      </c>
      <c r="AG196" s="306" t="str">
        <f>UPPER(IF($X196="","",IF(COUNTIF($AG$34:$AG195,$X196)&lt;1,$X196,"")))</f>
        <v/>
      </c>
      <c r="AH196" s="47" t="str">
        <f t="shared" si="20"/>
        <v/>
      </c>
      <c r="AI196" s="142" t="str">
        <f t="shared" si="26"/>
        <v/>
      </c>
      <c r="AJ196" s="6"/>
      <c r="AK196" s="43"/>
    </row>
    <row r="197" spans="1:37" s="139" customFormat="1">
      <c r="A197" s="47" t="str">
        <f t="shared" si="21"/>
        <v/>
      </c>
      <c r="B197" s="138" t="str">
        <f t="shared" si="22"/>
        <v/>
      </c>
      <c r="C197" s="303"/>
      <c r="D197" s="47">
        <v>163</v>
      </c>
      <c r="E197" s="47" t="str">
        <f t="shared" si="23"/>
        <v/>
      </c>
      <c r="F197" s="6"/>
      <c r="G197" s="6"/>
      <c r="H197" s="6"/>
      <c r="I197" s="6"/>
      <c r="J197" s="5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8"/>
      <c r="Z197" s="6"/>
      <c r="AA197" s="37"/>
      <c r="AB197" s="6"/>
      <c r="AC197" s="6"/>
      <c r="AD197" s="6"/>
      <c r="AE197" s="141" t="str">
        <f t="shared" si="25"/>
        <v/>
      </c>
      <c r="AF197" s="14" t="str">
        <f t="shared" si="24"/>
        <v/>
      </c>
      <c r="AG197" s="306" t="str">
        <f>UPPER(IF($X197="","",IF(COUNTIF($AG$34:$AG196,$X197)&lt;1,$X197,"")))</f>
        <v/>
      </c>
      <c r="AH197" s="47" t="str">
        <f t="shared" si="20"/>
        <v/>
      </c>
      <c r="AI197" s="142" t="str">
        <f t="shared" si="26"/>
        <v/>
      </c>
      <c r="AJ197" s="6"/>
      <c r="AK197" s="43"/>
    </row>
    <row r="198" spans="1:37" s="139" customFormat="1">
      <c r="A198" s="47" t="str">
        <f t="shared" si="21"/>
        <v/>
      </c>
      <c r="B198" s="138" t="str">
        <f t="shared" si="22"/>
        <v/>
      </c>
      <c r="C198" s="301"/>
      <c r="D198" s="47">
        <v>164</v>
      </c>
      <c r="E198" s="47" t="str">
        <f t="shared" si="23"/>
        <v/>
      </c>
      <c r="F198" s="6"/>
      <c r="G198" s="6"/>
      <c r="H198" s="6"/>
      <c r="I198" s="6"/>
      <c r="J198" s="5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8"/>
      <c r="Z198" s="6"/>
      <c r="AA198" s="37"/>
      <c r="AB198" s="6"/>
      <c r="AC198" s="6"/>
      <c r="AD198" s="6"/>
      <c r="AE198" s="141" t="str">
        <f t="shared" si="25"/>
        <v/>
      </c>
      <c r="AF198" s="14" t="str">
        <f t="shared" si="24"/>
        <v/>
      </c>
      <c r="AG198" s="306" t="str">
        <f>UPPER(IF($X198="","",IF(COUNTIF($AG$34:$AG197,$X198)&lt;1,$X198,"")))</f>
        <v/>
      </c>
      <c r="AH198" s="47" t="str">
        <f t="shared" si="20"/>
        <v/>
      </c>
      <c r="AI198" s="142" t="str">
        <f t="shared" si="26"/>
        <v/>
      </c>
      <c r="AJ198" s="6"/>
      <c r="AK198" s="43"/>
    </row>
    <row r="199" spans="1:37" s="139" customFormat="1">
      <c r="A199" s="47" t="str">
        <f t="shared" si="21"/>
        <v/>
      </c>
      <c r="B199" s="138" t="str">
        <f t="shared" si="22"/>
        <v/>
      </c>
      <c r="C199" s="303"/>
      <c r="D199" s="47">
        <v>165</v>
      </c>
      <c r="E199" s="47" t="str">
        <f t="shared" si="23"/>
        <v/>
      </c>
      <c r="F199" s="6"/>
      <c r="G199" s="6"/>
      <c r="H199" s="6"/>
      <c r="I199" s="6"/>
      <c r="J199" s="5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8"/>
      <c r="Z199" s="6"/>
      <c r="AA199" s="37"/>
      <c r="AB199" s="6"/>
      <c r="AC199" s="6"/>
      <c r="AD199" s="6"/>
      <c r="AE199" s="141" t="str">
        <f t="shared" si="25"/>
        <v/>
      </c>
      <c r="AF199" s="14" t="str">
        <f t="shared" si="24"/>
        <v/>
      </c>
      <c r="AG199" s="306" t="str">
        <f>UPPER(IF($X199="","",IF(COUNTIF($AG$34:$AG198,$X199)&lt;1,$X199,"")))</f>
        <v/>
      </c>
      <c r="AH199" s="47" t="str">
        <f t="shared" si="20"/>
        <v/>
      </c>
      <c r="AI199" s="142" t="str">
        <f t="shared" si="26"/>
        <v/>
      </c>
      <c r="AJ199" s="6"/>
      <c r="AK199" s="43"/>
    </row>
    <row r="200" spans="1:37" s="139" customFormat="1">
      <c r="A200" s="47" t="str">
        <f t="shared" si="21"/>
        <v/>
      </c>
      <c r="B200" s="138" t="str">
        <f t="shared" si="22"/>
        <v/>
      </c>
      <c r="C200" s="301"/>
      <c r="D200" s="47">
        <v>166</v>
      </c>
      <c r="E200" s="47" t="str">
        <f t="shared" si="23"/>
        <v/>
      </c>
      <c r="F200" s="6"/>
      <c r="G200" s="6"/>
      <c r="H200" s="6"/>
      <c r="I200" s="6"/>
      <c r="J200" s="5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8"/>
      <c r="Z200" s="6"/>
      <c r="AA200" s="37"/>
      <c r="AB200" s="6"/>
      <c r="AC200" s="6"/>
      <c r="AD200" s="6"/>
      <c r="AE200" s="141" t="str">
        <f t="shared" si="25"/>
        <v/>
      </c>
      <c r="AF200" s="14" t="str">
        <f t="shared" si="24"/>
        <v/>
      </c>
      <c r="AG200" s="306" t="str">
        <f>UPPER(IF($X200="","",IF(COUNTIF($AG$34:$AG199,$X200)&lt;1,$X200,"")))</f>
        <v/>
      </c>
      <c r="AH200" s="47" t="str">
        <f t="shared" si="20"/>
        <v/>
      </c>
      <c r="AI200" s="142" t="str">
        <f t="shared" si="26"/>
        <v/>
      </c>
      <c r="AJ200" s="6"/>
      <c r="AK200" s="43"/>
    </row>
    <row r="201" spans="1:37" s="139" customFormat="1">
      <c r="A201" s="47" t="str">
        <f t="shared" si="21"/>
        <v/>
      </c>
      <c r="B201" s="138" t="str">
        <f t="shared" si="22"/>
        <v/>
      </c>
      <c r="C201" s="302"/>
      <c r="D201" s="47">
        <v>167</v>
      </c>
      <c r="E201" s="47" t="str">
        <f t="shared" si="23"/>
        <v/>
      </c>
      <c r="F201" s="6"/>
      <c r="G201" s="6"/>
      <c r="H201" s="6"/>
      <c r="I201" s="6"/>
      <c r="J201" s="5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8"/>
      <c r="Z201" s="6"/>
      <c r="AA201" s="37"/>
      <c r="AB201" s="6"/>
      <c r="AC201" s="6"/>
      <c r="AD201" s="6"/>
      <c r="AE201" s="141" t="str">
        <f t="shared" si="25"/>
        <v/>
      </c>
      <c r="AF201" s="14" t="str">
        <f t="shared" si="24"/>
        <v/>
      </c>
      <c r="AG201" s="306" t="str">
        <f>UPPER(IF($X201="","",IF(COUNTIF($AG$34:$AG200,$X201)&lt;1,$X201,"")))</f>
        <v/>
      </c>
      <c r="AH201" s="47" t="str">
        <f t="shared" si="20"/>
        <v/>
      </c>
      <c r="AI201" s="142" t="str">
        <f t="shared" si="26"/>
        <v/>
      </c>
      <c r="AJ201" s="6"/>
      <c r="AK201" s="43"/>
    </row>
    <row r="202" spans="1:37" s="139" customFormat="1">
      <c r="A202" s="47" t="str">
        <f t="shared" si="21"/>
        <v/>
      </c>
      <c r="B202" s="138" t="str">
        <f t="shared" si="22"/>
        <v/>
      </c>
      <c r="C202" s="301"/>
      <c r="D202" s="47">
        <v>168</v>
      </c>
      <c r="E202" s="47" t="str">
        <f t="shared" si="23"/>
        <v/>
      </c>
      <c r="F202" s="6"/>
      <c r="G202" s="6"/>
      <c r="H202" s="6"/>
      <c r="I202" s="6"/>
      <c r="J202" s="5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8"/>
      <c r="Z202" s="6"/>
      <c r="AA202" s="37"/>
      <c r="AB202" s="6"/>
      <c r="AC202" s="6"/>
      <c r="AD202" s="6"/>
      <c r="AE202" s="141" t="str">
        <f t="shared" si="25"/>
        <v/>
      </c>
      <c r="AF202" s="14" t="str">
        <f t="shared" si="24"/>
        <v/>
      </c>
      <c r="AG202" s="306" t="str">
        <f>UPPER(IF($X202="","",IF(COUNTIF($AG$34:$AG201,$X202)&lt;1,$X202,"")))</f>
        <v/>
      </c>
      <c r="AH202" s="47" t="str">
        <f t="shared" si="20"/>
        <v/>
      </c>
      <c r="AI202" s="142" t="str">
        <f t="shared" si="26"/>
        <v/>
      </c>
      <c r="AJ202" s="6"/>
      <c r="AK202" s="43"/>
    </row>
    <row r="203" spans="1:37" s="139" customFormat="1">
      <c r="A203" s="47" t="str">
        <f t="shared" si="21"/>
        <v/>
      </c>
      <c r="B203" s="138" t="str">
        <f t="shared" si="22"/>
        <v/>
      </c>
      <c r="C203" s="304"/>
      <c r="D203" s="47">
        <v>169</v>
      </c>
      <c r="E203" s="47" t="str">
        <f t="shared" si="23"/>
        <v/>
      </c>
      <c r="F203" s="6"/>
      <c r="G203" s="6"/>
      <c r="H203" s="6"/>
      <c r="I203" s="6"/>
      <c r="J203" s="5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8"/>
      <c r="Z203" s="6"/>
      <c r="AA203" s="37"/>
      <c r="AB203" s="6"/>
      <c r="AC203" s="6"/>
      <c r="AD203" s="6"/>
      <c r="AE203" s="141" t="str">
        <f t="shared" si="25"/>
        <v/>
      </c>
      <c r="AF203" s="14" t="str">
        <f t="shared" si="24"/>
        <v/>
      </c>
      <c r="AG203" s="306" t="str">
        <f>UPPER(IF($X203="","",IF(COUNTIF($AG$34:$AG202,$X203)&lt;1,$X203,"")))</f>
        <v/>
      </c>
      <c r="AH203" s="47" t="str">
        <f t="shared" si="20"/>
        <v/>
      </c>
      <c r="AI203" s="142" t="str">
        <f t="shared" si="26"/>
        <v/>
      </c>
      <c r="AJ203" s="6"/>
      <c r="AK203" s="43"/>
    </row>
    <row r="204" spans="1:37" s="139" customFormat="1">
      <c r="A204" s="47" t="str">
        <f t="shared" si="21"/>
        <v/>
      </c>
      <c r="B204" s="138" t="str">
        <f t="shared" si="22"/>
        <v/>
      </c>
      <c r="C204" s="303"/>
      <c r="D204" s="47">
        <v>170</v>
      </c>
      <c r="E204" s="47" t="str">
        <f t="shared" si="23"/>
        <v/>
      </c>
      <c r="F204" s="6"/>
      <c r="G204" s="6"/>
      <c r="H204" s="6"/>
      <c r="I204" s="6"/>
      <c r="J204" s="5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8"/>
      <c r="Z204" s="6"/>
      <c r="AA204" s="37"/>
      <c r="AB204" s="6"/>
      <c r="AC204" s="6"/>
      <c r="AD204" s="6"/>
      <c r="AE204" s="141" t="str">
        <f t="shared" si="25"/>
        <v/>
      </c>
      <c r="AF204" s="14" t="str">
        <f t="shared" si="24"/>
        <v/>
      </c>
      <c r="AG204" s="306" t="str">
        <f>UPPER(IF($X204="","",IF(COUNTIF($AG$34:$AG203,$X204)&lt;1,$X204,"")))</f>
        <v/>
      </c>
      <c r="AH204" s="47" t="str">
        <f t="shared" si="20"/>
        <v/>
      </c>
      <c r="AI204" s="142" t="str">
        <f t="shared" si="26"/>
        <v/>
      </c>
      <c r="AJ204" s="6"/>
      <c r="AK204" s="43"/>
    </row>
    <row r="205" spans="1:37" s="139" customFormat="1">
      <c r="A205" s="47" t="str">
        <f t="shared" si="21"/>
        <v/>
      </c>
      <c r="B205" s="138" t="str">
        <f t="shared" si="22"/>
        <v/>
      </c>
      <c r="C205" s="302"/>
      <c r="D205" s="47">
        <v>171</v>
      </c>
      <c r="E205" s="47" t="str">
        <f t="shared" si="23"/>
        <v/>
      </c>
      <c r="F205" s="6"/>
      <c r="G205" s="6"/>
      <c r="H205" s="6"/>
      <c r="I205" s="6"/>
      <c r="J205" s="5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8"/>
      <c r="Z205" s="6"/>
      <c r="AA205" s="37"/>
      <c r="AB205" s="6"/>
      <c r="AC205" s="6"/>
      <c r="AD205" s="6"/>
      <c r="AE205" s="141" t="str">
        <f t="shared" si="25"/>
        <v/>
      </c>
      <c r="AF205" s="14" t="str">
        <f t="shared" si="24"/>
        <v/>
      </c>
      <c r="AG205" s="306" t="str">
        <f>UPPER(IF($X205="","",IF(COUNTIF($AG$34:$AG204,$X205)&lt;1,$X205,"")))</f>
        <v/>
      </c>
      <c r="AH205" s="47" t="str">
        <f t="shared" si="20"/>
        <v/>
      </c>
      <c r="AI205" s="142" t="str">
        <f t="shared" si="26"/>
        <v/>
      </c>
      <c r="AJ205" s="6"/>
      <c r="AK205" s="43"/>
    </row>
    <row r="206" spans="1:37" s="139" customFormat="1">
      <c r="A206" s="47" t="str">
        <f t="shared" si="21"/>
        <v/>
      </c>
      <c r="B206" s="138" t="str">
        <f t="shared" si="22"/>
        <v/>
      </c>
      <c r="C206" s="301"/>
      <c r="D206" s="47">
        <v>172</v>
      </c>
      <c r="E206" s="47" t="str">
        <f t="shared" si="23"/>
        <v/>
      </c>
      <c r="F206" s="6"/>
      <c r="G206" s="6"/>
      <c r="H206" s="6"/>
      <c r="I206" s="6"/>
      <c r="J206" s="5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8"/>
      <c r="Z206" s="6"/>
      <c r="AA206" s="37"/>
      <c r="AB206" s="6"/>
      <c r="AC206" s="6"/>
      <c r="AD206" s="6"/>
      <c r="AE206" s="141" t="str">
        <f t="shared" si="25"/>
        <v/>
      </c>
      <c r="AF206" s="14" t="str">
        <f t="shared" si="24"/>
        <v/>
      </c>
      <c r="AG206" s="306" t="str">
        <f>UPPER(IF($X206="","",IF(COUNTIF($AG$34:$AG205,$X206)&lt;1,$X206,"")))</f>
        <v/>
      </c>
      <c r="AH206" s="47" t="str">
        <f t="shared" si="20"/>
        <v/>
      </c>
      <c r="AI206" s="142" t="str">
        <f t="shared" si="26"/>
        <v/>
      </c>
      <c r="AJ206" s="6"/>
      <c r="AK206" s="43"/>
    </row>
    <row r="207" spans="1:37" s="139" customFormat="1">
      <c r="A207" s="47" t="str">
        <f t="shared" si="21"/>
        <v/>
      </c>
      <c r="B207" s="138" t="str">
        <f t="shared" si="22"/>
        <v/>
      </c>
      <c r="C207" s="302"/>
      <c r="D207" s="47">
        <v>173</v>
      </c>
      <c r="E207" s="47" t="str">
        <f t="shared" si="23"/>
        <v/>
      </c>
      <c r="F207" s="6"/>
      <c r="G207" s="6"/>
      <c r="H207" s="6"/>
      <c r="I207" s="6"/>
      <c r="J207" s="5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8"/>
      <c r="Z207" s="6"/>
      <c r="AA207" s="37"/>
      <c r="AB207" s="6"/>
      <c r="AC207" s="6"/>
      <c r="AD207" s="6"/>
      <c r="AE207" s="141" t="str">
        <f t="shared" si="25"/>
        <v/>
      </c>
      <c r="AF207" s="14" t="str">
        <f t="shared" si="24"/>
        <v/>
      </c>
      <c r="AG207" s="306" t="str">
        <f>UPPER(IF($X207="","",IF(COUNTIF($AG$34:$AG206,$X207)&lt;1,$X207,"")))</f>
        <v/>
      </c>
      <c r="AH207" s="47" t="str">
        <f t="shared" si="20"/>
        <v/>
      </c>
      <c r="AI207" s="142" t="str">
        <f t="shared" si="26"/>
        <v/>
      </c>
      <c r="AJ207" s="6"/>
      <c r="AK207" s="43"/>
    </row>
    <row r="208" spans="1:37" s="139" customFormat="1">
      <c r="A208" s="47" t="str">
        <f t="shared" si="21"/>
        <v/>
      </c>
      <c r="B208" s="138" t="str">
        <f t="shared" si="22"/>
        <v/>
      </c>
      <c r="C208" s="304"/>
      <c r="D208" s="47">
        <v>174</v>
      </c>
      <c r="E208" s="47" t="str">
        <f t="shared" si="23"/>
        <v/>
      </c>
      <c r="F208" s="6"/>
      <c r="G208" s="6"/>
      <c r="H208" s="6"/>
      <c r="I208" s="6"/>
      <c r="J208" s="5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8"/>
      <c r="Z208" s="6"/>
      <c r="AA208" s="37"/>
      <c r="AB208" s="6"/>
      <c r="AC208" s="6"/>
      <c r="AD208" s="6"/>
      <c r="AE208" s="141" t="str">
        <f t="shared" si="25"/>
        <v/>
      </c>
      <c r="AF208" s="14" t="str">
        <f t="shared" si="24"/>
        <v/>
      </c>
      <c r="AG208" s="306" t="str">
        <f>UPPER(IF($X208="","",IF(COUNTIF($AG$34:$AG207,$X208)&lt;1,$X208,"")))</f>
        <v/>
      </c>
      <c r="AH208" s="47" t="str">
        <f t="shared" si="20"/>
        <v/>
      </c>
      <c r="AI208" s="142" t="str">
        <f t="shared" si="26"/>
        <v/>
      </c>
      <c r="AJ208" s="6"/>
      <c r="AK208" s="43"/>
    </row>
    <row r="209" spans="1:37" s="139" customFormat="1">
      <c r="A209" s="47" t="str">
        <f t="shared" si="21"/>
        <v/>
      </c>
      <c r="B209" s="138" t="str">
        <f t="shared" si="22"/>
        <v/>
      </c>
      <c r="C209" s="301"/>
      <c r="D209" s="47">
        <v>175</v>
      </c>
      <c r="E209" s="47" t="str">
        <f t="shared" si="23"/>
        <v/>
      </c>
      <c r="F209" s="6"/>
      <c r="G209" s="6"/>
      <c r="H209" s="6"/>
      <c r="I209" s="6"/>
      <c r="J209" s="5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8"/>
      <c r="Z209" s="6"/>
      <c r="AA209" s="37"/>
      <c r="AB209" s="6"/>
      <c r="AC209" s="6"/>
      <c r="AD209" s="6"/>
      <c r="AE209" s="141" t="str">
        <f t="shared" si="25"/>
        <v/>
      </c>
      <c r="AF209" s="14" t="str">
        <f t="shared" si="24"/>
        <v/>
      </c>
      <c r="AG209" s="306" t="str">
        <f>UPPER(IF($X209="","",IF(COUNTIF($AG$34:$AG208,$X209)&lt;1,$X209,"")))</f>
        <v/>
      </c>
      <c r="AH209" s="47" t="str">
        <f t="shared" si="20"/>
        <v/>
      </c>
      <c r="AI209" s="142" t="str">
        <f t="shared" si="26"/>
        <v/>
      </c>
      <c r="AJ209" s="6"/>
      <c r="AK209" s="43"/>
    </row>
    <row r="210" spans="1:37" s="139" customFormat="1">
      <c r="A210" s="47" t="str">
        <f t="shared" si="21"/>
        <v/>
      </c>
      <c r="B210" s="138" t="str">
        <f t="shared" si="22"/>
        <v/>
      </c>
      <c r="C210" s="301"/>
      <c r="D210" s="47">
        <v>176</v>
      </c>
      <c r="E210" s="47" t="str">
        <f t="shared" si="23"/>
        <v/>
      </c>
      <c r="F210" s="6"/>
      <c r="G210" s="6"/>
      <c r="H210" s="6"/>
      <c r="I210" s="6"/>
      <c r="J210" s="5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8"/>
      <c r="Z210" s="6"/>
      <c r="AA210" s="37"/>
      <c r="AB210" s="6"/>
      <c r="AC210" s="6"/>
      <c r="AD210" s="6"/>
      <c r="AE210" s="141" t="str">
        <f t="shared" si="25"/>
        <v/>
      </c>
      <c r="AF210" s="14" t="str">
        <f t="shared" si="24"/>
        <v/>
      </c>
      <c r="AG210" s="306" t="str">
        <f>UPPER(IF($X210="","",IF(COUNTIF($AG$34:$AG209,$X210)&lt;1,$X210,"")))</f>
        <v/>
      </c>
      <c r="AH210" s="47" t="str">
        <f t="shared" si="20"/>
        <v/>
      </c>
      <c r="AI210" s="142" t="str">
        <f t="shared" si="26"/>
        <v/>
      </c>
      <c r="AJ210" s="6"/>
      <c r="AK210" s="43"/>
    </row>
    <row r="211" spans="1:37" s="139" customFormat="1">
      <c r="A211" s="47" t="str">
        <f t="shared" si="21"/>
        <v/>
      </c>
      <c r="B211" s="138" t="str">
        <f t="shared" si="22"/>
        <v/>
      </c>
      <c r="C211" s="301"/>
      <c r="D211" s="47">
        <v>177</v>
      </c>
      <c r="E211" s="47" t="str">
        <f t="shared" si="23"/>
        <v/>
      </c>
      <c r="F211" s="6"/>
      <c r="G211" s="6"/>
      <c r="H211" s="6"/>
      <c r="I211" s="6"/>
      <c r="J211" s="5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8"/>
      <c r="Z211" s="6"/>
      <c r="AA211" s="37"/>
      <c r="AB211" s="6"/>
      <c r="AC211" s="6"/>
      <c r="AD211" s="6"/>
      <c r="AE211" s="141" t="str">
        <f t="shared" si="25"/>
        <v/>
      </c>
      <c r="AF211" s="14" t="str">
        <f t="shared" si="24"/>
        <v/>
      </c>
      <c r="AG211" s="306" t="str">
        <f>UPPER(IF($X211="","",IF(COUNTIF($AG$34:$AG210,$X211)&lt;1,$X211,"")))</f>
        <v/>
      </c>
      <c r="AH211" s="47" t="str">
        <f t="shared" ref="AH211:AH274" si="27">IF(X211="","",IF(COUNTIF(X$35:X$1035,$X211)&lt;4,"每隊最少4人",IF(COUNTIF(X$35:X$1035,X211)&gt;6,"每隊最多6人",COUNTIF(X$35:X$1035,X211))))</f>
        <v/>
      </c>
      <c r="AI211" s="142" t="str">
        <f t="shared" si="26"/>
        <v/>
      </c>
      <c r="AJ211" s="6"/>
      <c r="AK211" s="43"/>
    </row>
    <row r="212" spans="1:37" s="139" customFormat="1">
      <c r="A212" s="47" t="str">
        <f t="shared" si="21"/>
        <v/>
      </c>
      <c r="B212" s="138" t="str">
        <f t="shared" si="22"/>
        <v/>
      </c>
      <c r="C212" s="301"/>
      <c r="D212" s="47">
        <v>178</v>
      </c>
      <c r="E212" s="47" t="str">
        <f t="shared" si="23"/>
        <v/>
      </c>
      <c r="F212" s="6"/>
      <c r="G212" s="6"/>
      <c r="H212" s="6"/>
      <c r="I212" s="6"/>
      <c r="J212" s="5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8"/>
      <c r="Z212" s="6"/>
      <c r="AA212" s="37"/>
      <c r="AB212" s="6"/>
      <c r="AC212" s="6"/>
      <c r="AD212" s="6"/>
      <c r="AE212" s="141" t="str">
        <f t="shared" si="25"/>
        <v/>
      </c>
      <c r="AF212" s="14" t="str">
        <f t="shared" si="24"/>
        <v/>
      </c>
      <c r="AG212" s="306" t="str">
        <f>UPPER(IF($X212="","",IF(COUNTIF($AG$34:$AG211,$X212)&lt;1,$X212,"")))</f>
        <v/>
      </c>
      <c r="AH212" s="47" t="str">
        <f t="shared" si="27"/>
        <v/>
      </c>
      <c r="AI212" s="142" t="str">
        <f t="shared" si="26"/>
        <v/>
      </c>
      <c r="AJ212" s="6"/>
      <c r="AK212" s="43"/>
    </row>
    <row r="213" spans="1:37" s="139" customFormat="1">
      <c r="A213" s="47" t="str">
        <f t="shared" si="21"/>
        <v/>
      </c>
      <c r="B213" s="138" t="str">
        <f t="shared" si="22"/>
        <v/>
      </c>
      <c r="C213" s="304"/>
      <c r="D213" s="47">
        <v>179</v>
      </c>
      <c r="E213" s="47" t="str">
        <f t="shared" si="23"/>
        <v/>
      </c>
      <c r="F213" s="6"/>
      <c r="G213" s="6"/>
      <c r="H213" s="6"/>
      <c r="I213" s="6"/>
      <c r="J213" s="5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8"/>
      <c r="Z213" s="6"/>
      <c r="AA213" s="37"/>
      <c r="AB213" s="6"/>
      <c r="AC213" s="6"/>
      <c r="AD213" s="6"/>
      <c r="AE213" s="141" t="str">
        <f t="shared" si="25"/>
        <v/>
      </c>
      <c r="AF213" s="14" t="str">
        <f t="shared" si="24"/>
        <v/>
      </c>
      <c r="AG213" s="306" t="str">
        <f>UPPER(IF($X213="","",IF(COUNTIF($AG$34:$AG212,$X213)&lt;1,$X213,"")))</f>
        <v/>
      </c>
      <c r="AH213" s="47" t="str">
        <f t="shared" si="27"/>
        <v/>
      </c>
      <c r="AI213" s="142" t="str">
        <f t="shared" si="26"/>
        <v/>
      </c>
      <c r="AJ213" s="6"/>
      <c r="AK213" s="43"/>
    </row>
    <row r="214" spans="1:37" s="139" customFormat="1">
      <c r="A214" s="47" t="str">
        <f t="shared" si="21"/>
        <v/>
      </c>
      <c r="B214" s="138" t="str">
        <f t="shared" si="22"/>
        <v/>
      </c>
      <c r="C214" s="303"/>
      <c r="D214" s="47">
        <v>180</v>
      </c>
      <c r="E214" s="47" t="str">
        <f t="shared" si="23"/>
        <v/>
      </c>
      <c r="F214" s="6"/>
      <c r="G214" s="6"/>
      <c r="H214" s="6"/>
      <c r="I214" s="6"/>
      <c r="J214" s="5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8"/>
      <c r="Z214" s="6"/>
      <c r="AA214" s="37"/>
      <c r="AB214" s="6"/>
      <c r="AC214" s="6"/>
      <c r="AD214" s="6"/>
      <c r="AE214" s="141" t="str">
        <f t="shared" si="25"/>
        <v/>
      </c>
      <c r="AF214" s="14" t="str">
        <f t="shared" si="24"/>
        <v/>
      </c>
      <c r="AG214" s="306" t="str">
        <f>UPPER(IF($X214="","",IF(COUNTIF($AG$34:$AG213,$X214)&lt;1,$X214,"")))</f>
        <v/>
      </c>
      <c r="AH214" s="47" t="str">
        <f t="shared" si="27"/>
        <v/>
      </c>
      <c r="AI214" s="142" t="str">
        <f t="shared" si="26"/>
        <v/>
      </c>
      <c r="AJ214" s="6"/>
      <c r="AK214" s="43"/>
    </row>
    <row r="215" spans="1:37" s="139" customFormat="1">
      <c r="A215" s="47" t="str">
        <f t="shared" si="21"/>
        <v/>
      </c>
      <c r="B215" s="138" t="str">
        <f t="shared" si="22"/>
        <v/>
      </c>
      <c r="C215" s="301"/>
      <c r="D215" s="47">
        <v>181</v>
      </c>
      <c r="E215" s="47" t="str">
        <f t="shared" si="23"/>
        <v/>
      </c>
      <c r="F215" s="6"/>
      <c r="G215" s="6"/>
      <c r="H215" s="6"/>
      <c r="I215" s="6"/>
      <c r="J215" s="5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8"/>
      <c r="Z215" s="6"/>
      <c r="AA215" s="37"/>
      <c r="AB215" s="6"/>
      <c r="AC215" s="6"/>
      <c r="AD215" s="6"/>
      <c r="AE215" s="141" t="str">
        <f t="shared" si="25"/>
        <v/>
      </c>
      <c r="AF215" s="14" t="str">
        <f t="shared" si="24"/>
        <v/>
      </c>
      <c r="AG215" s="306" t="str">
        <f>UPPER(IF($X215="","",IF(COUNTIF($AG$34:$AG214,$X215)&lt;1,$X215,"")))</f>
        <v/>
      </c>
      <c r="AH215" s="47" t="str">
        <f t="shared" si="27"/>
        <v/>
      </c>
      <c r="AI215" s="142" t="str">
        <f t="shared" si="26"/>
        <v/>
      </c>
      <c r="AJ215" s="6"/>
      <c r="AK215" s="43"/>
    </row>
    <row r="216" spans="1:37" s="139" customFormat="1">
      <c r="A216" s="47" t="str">
        <f t="shared" si="21"/>
        <v/>
      </c>
      <c r="B216" s="138" t="str">
        <f t="shared" si="22"/>
        <v/>
      </c>
      <c r="C216" s="303"/>
      <c r="D216" s="47">
        <v>182</v>
      </c>
      <c r="E216" s="47" t="str">
        <f t="shared" si="23"/>
        <v/>
      </c>
      <c r="F216" s="6"/>
      <c r="G216" s="6"/>
      <c r="H216" s="6"/>
      <c r="I216" s="6"/>
      <c r="J216" s="5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8"/>
      <c r="Z216" s="6"/>
      <c r="AA216" s="37"/>
      <c r="AB216" s="6"/>
      <c r="AC216" s="6"/>
      <c r="AD216" s="6"/>
      <c r="AE216" s="141" t="str">
        <f t="shared" si="25"/>
        <v/>
      </c>
      <c r="AF216" s="14" t="str">
        <f t="shared" si="24"/>
        <v/>
      </c>
      <c r="AG216" s="306" t="str">
        <f>UPPER(IF($X216="","",IF(COUNTIF($AG$34:$AG215,$X216)&lt;1,$X216,"")))</f>
        <v/>
      </c>
      <c r="AH216" s="47" t="str">
        <f t="shared" si="27"/>
        <v/>
      </c>
      <c r="AI216" s="142" t="str">
        <f t="shared" si="26"/>
        <v/>
      </c>
      <c r="AJ216" s="6"/>
      <c r="AK216" s="43"/>
    </row>
    <row r="217" spans="1:37" s="139" customFormat="1">
      <c r="A217" s="47" t="str">
        <f t="shared" si="21"/>
        <v/>
      </c>
      <c r="B217" s="138" t="str">
        <f t="shared" si="22"/>
        <v/>
      </c>
      <c r="C217" s="301"/>
      <c r="D217" s="47">
        <v>183</v>
      </c>
      <c r="E217" s="47" t="str">
        <f t="shared" si="23"/>
        <v/>
      </c>
      <c r="F217" s="6"/>
      <c r="G217" s="6"/>
      <c r="H217" s="6"/>
      <c r="I217" s="6"/>
      <c r="J217" s="5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8"/>
      <c r="Z217" s="6"/>
      <c r="AA217" s="37"/>
      <c r="AB217" s="6"/>
      <c r="AC217" s="6"/>
      <c r="AD217" s="6"/>
      <c r="AE217" s="141" t="str">
        <f t="shared" si="25"/>
        <v/>
      </c>
      <c r="AF217" s="14" t="str">
        <f t="shared" si="24"/>
        <v/>
      </c>
      <c r="AG217" s="306" t="str">
        <f>UPPER(IF($X217="","",IF(COUNTIF($AG$34:$AG216,$X217)&lt;1,$X217,"")))</f>
        <v/>
      </c>
      <c r="AH217" s="47" t="str">
        <f t="shared" si="27"/>
        <v/>
      </c>
      <c r="AI217" s="142" t="str">
        <f t="shared" si="26"/>
        <v/>
      </c>
      <c r="AJ217" s="6"/>
      <c r="AK217" s="43"/>
    </row>
    <row r="218" spans="1:37" s="139" customFormat="1">
      <c r="A218" s="47" t="str">
        <f t="shared" si="21"/>
        <v/>
      </c>
      <c r="B218" s="138" t="str">
        <f t="shared" si="22"/>
        <v/>
      </c>
      <c r="C218" s="303"/>
      <c r="D218" s="47">
        <v>184</v>
      </c>
      <c r="E218" s="47" t="str">
        <f t="shared" si="23"/>
        <v/>
      </c>
      <c r="F218" s="6"/>
      <c r="G218" s="6"/>
      <c r="H218" s="6"/>
      <c r="I218" s="6"/>
      <c r="J218" s="5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8"/>
      <c r="Z218" s="6"/>
      <c r="AA218" s="37"/>
      <c r="AB218" s="6"/>
      <c r="AC218" s="6"/>
      <c r="AD218" s="6"/>
      <c r="AE218" s="141" t="str">
        <f t="shared" si="25"/>
        <v/>
      </c>
      <c r="AF218" s="14" t="str">
        <f t="shared" si="24"/>
        <v/>
      </c>
      <c r="AG218" s="306" t="str">
        <f>UPPER(IF($X218="","",IF(COUNTIF($AG$34:$AG217,$X218)&lt;1,$X218,"")))</f>
        <v/>
      </c>
      <c r="AH218" s="47" t="str">
        <f t="shared" si="27"/>
        <v/>
      </c>
      <c r="AI218" s="142" t="str">
        <f t="shared" si="26"/>
        <v/>
      </c>
      <c r="AJ218" s="6"/>
      <c r="AK218" s="43"/>
    </row>
    <row r="219" spans="1:37" s="139" customFormat="1">
      <c r="A219" s="47" t="str">
        <f t="shared" si="21"/>
        <v/>
      </c>
      <c r="B219" s="138" t="str">
        <f t="shared" si="22"/>
        <v/>
      </c>
      <c r="C219" s="301"/>
      <c r="D219" s="47">
        <v>185</v>
      </c>
      <c r="E219" s="47" t="str">
        <f t="shared" si="23"/>
        <v/>
      </c>
      <c r="F219" s="6"/>
      <c r="G219" s="6"/>
      <c r="H219" s="6"/>
      <c r="I219" s="6"/>
      <c r="J219" s="5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8"/>
      <c r="Z219" s="6"/>
      <c r="AA219" s="37"/>
      <c r="AB219" s="6"/>
      <c r="AC219" s="6"/>
      <c r="AD219" s="6"/>
      <c r="AE219" s="141" t="str">
        <f t="shared" si="25"/>
        <v/>
      </c>
      <c r="AF219" s="14" t="str">
        <f t="shared" si="24"/>
        <v/>
      </c>
      <c r="AG219" s="306" t="str">
        <f>UPPER(IF($X219="","",IF(COUNTIF($AG$34:$AG218,$X219)&lt;1,$X219,"")))</f>
        <v/>
      </c>
      <c r="AH219" s="47" t="str">
        <f t="shared" si="27"/>
        <v/>
      </c>
      <c r="AI219" s="142" t="str">
        <f t="shared" si="26"/>
        <v/>
      </c>
      <c r="AJ219" s="309"/>
      <c r="AK219" s="43"/>
    </row>
    <row r="220" spans="1:37" s="139" customFormat="1">
      <c r="A220" s="47" t="str">
        <f t="shared" si="21"/>
        <v/>
      </c>
      <c r="B220" s="138" t="str">
        <f t="shared" si="22"/>
        <v/>
      </c>
      <c r="C220" s="302"/>
      <c r="D220" s="47">
        <v>186</v>
      </c>
      <c r="E220" s="47" t="str">
        <f t="shared" si="23"/>
        <v/>
      </c>
      <c r="F220" s="6"/>
      <c r="G220" s="6"/>
      <c r="H220" s="6"/>
      <c r="I220" s="6"/>
      <c r="J220" s="5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8"/>
      <c r="Z220" s="6"/>
      <c r="AA220" s="37"/>
      <c r="AB220" s="6"/>
      <c r="AC220" s="6"/>
      <c r="AD220" s="6"/>
      <c r="AE220" s="141" t="str">
        <f t="shared" si="25"/>
        <v/>
      </c>
      <c r="AF220" s="14" t="str">
        <f t="shared" si="24"/>
        <v/>
      </c>
      <c r="AG220" s="306" t="str">
        <f>UPPER(IF($X220="","",IF(COUNTIF($AG$34:$AG219,$X220)&lt;1,$X220,"")))</f>
        <v/>
      </c>
      <c r="AH220" s="47" t="str">
        <f t="shared" si="27"/>
        <v/>
      </c>
      <c r="AI220" s="142" t="str">
        <f t="shared" si="26"/>
        <v/>
      </c>
      <c r="AJ220" s="6"/>
      <c r="AK220" s="43"/>
    </row>
    <row r="221" spans="1:37" s="139" customFormat="1">
      <c r="A221" s="47" t="str">
        <f t="shared" si="21"/>
        <v/>
      </c>
      <c r="B221" s="138" t="str">
        <f t="shared" si="22"/>
        <v/>
      </c>
      <c r="C221" s="304"/>
      <c r="D221" s="47">
        <v>187</v>
      </c>
      <c r="E221" s="47" t="str">
        <f t="shared" si="23"/>
        <v/>
      </c>
      <c r="F221" s="6"/>
      <c r="G221" s="6"/>
      <c r="H221" s="6"/>
      <c r="I221" s="6"/>
      <c r="J221" s="5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8"/>
      <c r="Z221" s="6"/>
      <c r="AA221" s="37"/>
      <c r="AB221" s="6"/>
      <c r="AC221" s="6"/>
      <c r="AD221" s="6"/>
      <c r="AE221" s="141" t="str">
        <f t="shared" si="25"/>
        <v/>
      </c>
      <c r="AF221" s="14" t="str">
        <f t="shared" si="24"/>
        <v/>
      </c>
      <c r="AG221" s="306" t="str">
        <f>UPPER(IF($X221="","",IF(COUNTIF($AG$34:$AG220,$X221)&lt;1,$X221,"")))</f>
        <v/>
      </c>
      <c r="AH221" s="47" t="str">
        <f t="shared" si="27"/>
        <v/>
      </c>
      <c r="AI221" s="142" t="str">
        <f t="shared" si="26"/>
        <v/>
      </c>
      <c r="AJ221" s="6"/>
      <c r="AK221" s="43"/>
    </row>
    <row r="222" spans="1:37" s="139" customFormat="1">
      <c r="A222" s="47" t="str">
        <f t="shared" si="21"/>
        <v/>
      </c>
      <c r="B222" s="138" t="str">
        <f t="shared" si="22"/>
        <v/>
      </c>
      <c r="C222" s="301"/>
      <c r="D222" s="47">
        <v>188</v>
      </c>
      <c r="E222" s="47" t="str">
        <f t="shared" si="23"/>
        <v/>
      </c>
      <c r="F222" s="6"/>
      <c r="G222" s="6"/>
      <c r="H222" s="6"/>
      <c r="I222" s="6"/>
      <c r="J222" s="5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8"/>
      <c r="Z222" s="6"/>
      <c r="AA222" s="37"/>
      <c r="AB222" s="6"/>
      <c r="AC222" s="6"/>
      <c r="AD222" s="6"/>
      <c r="AE222" s="141" t="str">
        <f t="shared" si="25"/>
        <v/>
      </c>
      <c r="AF222" s="14" t="str">
        <f t="shared" si="24"/>
        <v/>
      </c>
      <c r="AG222" s="306" t="str">
        <f>UPPER(IF($X222="","",IF(COUNTIF($AG$34:$AG221,$X222)&lt;1,$X222,"")))</f>
        <v/>
      </c>
      <c r="AH222" s="47" t="str">
        <f t="shared" si="27"/>
        <v/>
      </c>
      <c r="AI222" s="142" t="str">
        <f t="shared" si="26"/>
        <v/>
      </c>
      <c r="AJ222" s="6"/>
      <c r="AK222" s="43"/>
    </row>
    <row r="223" spans="1:37" s="139" customFormat="1">
      <c r="A223" s="47" t="str">
        <f t="shared" si="21"/>
        <v/>
      </c>
      <c r="B223" s="138" t="str">
        <f t="shared" si="22"/>
        <v/>
      </c>
      <c r="C223" s="301"/>
      <c r="D223" s="47">
        <v>189</v>
      </c>
      <c r="E223" s="47" t="str">
        <f t="shared" si="23"/>
        <v/>
      </c>
      <c r="F223" s="6"/>
      <c r="G223" s="6"/>
      <c r="H223" s="6"/>
      <c r="I223" s="6"/>
      <c r="J223" s="5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8"/>
      <c r="Z223" s="6"/>
      <c r="AA223" s="37"/>
      <c r="AB223" s="6"/>
      <c r="AC223" s="6"/>
      <c r="AD223" s="6"/>
      <c r="AE223" s="141" t="str">
        <f t="shared" si="25"/>
        <v/>
      </c>
      <c r="AF223" s="14" t="str">
        <f t="shared" si="24"/>
        <v/>
      </c>
      <c r="AG223" s="306" t="str">
        <f>UPPER(IF($X223="","",IF(COUNTIF($AG$34:$AG222,$X223)&lt;1,$X223,"")))</f>
        <v/>
      </c>
      <c r="AH223" s="47" t="str">
        <f t="shared" si="27"/>
        <v/>
      </c>
      <c r="AI223" s="142" t="str">
        <f t="shared" si="26"/>
        <v/>
      </c>
      <c r="AJ223" s="6"/>
      <c r="AK223" s="43"/>
    </row>
    <row r="224" spans="1:37" s="139" customFormat="1">
      <c r="A224" s="47" t="str">
        <f t="shared" si="21"/>
        <v/>
      </c>
      <c r="B224" s="138" t="str">
        <f t="shared" si="22"/>
        <v/>
      </c>
      <c r="C224" s="304"/>
      <c r="D224" s="47">
        <v>190</v>
      </c>
      <c r="E224" s="47" t="str">
        <f t="shared" si="23"/>
        <v/>
      </c>
      <c r="F224" s="6"/>
      <c r="G224" s="6"/>
      <c r="H224" s="6"/>
      <c r="I224" s="6"/>
      <c r="J224" s="5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8"/>
      <c r="Z224" s="6"/>
      <c r="AA224" s="37"/>
      <c r="AB224" s="6"/>
      <c r="AC224" s="6"/>
      <c r="AD224" s="6"/>
      <c r="AE224" s="141" t="str">
        <f t="shared" si="25"/>
        <v/>
      </c>
      <c r="AF224" s="14" t="str">
        <f t="shared" si="24"/>
        <v/>
      </c>
      <c r="AG224" s="306" t="str">
        <f>UPPER(IF($X224="","",IF(COUNTIF($AG$34:$AG223,$X224)&lt;1,$X224,"")))</f>
        <v/>
      </c>
      <c r="AH224" s="47" t="str">
        <f t="shared" si="27"/>
        <v/>
      </c>
      <c r="AI224" s="142" t="str">
        <f t="shared" si="26"/>
        <v/>
      </c>
      <c r="AJ224" s="6"/>
      <c r="AK224" s="43"/>
    </row>
    <row r="225" spans="1:37" s="139" customFormat="1">
      <c r="A225" s="47" t="str">
        <f t="shared" si="21"/>
        <v/>
      </c>
      <c r="B225" s="138" t="str">
        <f t="shared" si="22"/>
        <v/>
      </c>
      <c r="C225" s="303"/>
      <c r="D225" s="47">
        <v>191</v>
      </c>
      <c r="E225" s="47" t="str">
        <f t="shared" si="23"/>
        <v/>
      </c>
      <c r="F225" s="6"/>
      <c r="G225" s="6"/>
      <c r="H225" s="6"/>
      <c r="I225" s="6"/>
      <c r="J225" s="5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8"/>
      <c r="Z225" s="6"/>
      <c r="AA225" s="37"/>
      <c r="AB225" s="6"/>
      <c r="AC225" s="6"/>
      <c r="AD225" s="6"/>
      <c r="AE225" s="141" t="str">
        <f t="shared" si="25"/>
        <v/>
      </c>
      <c r="AF225" s="14" t="str">
        <f t="shared" si="24"/>
        <v/>
      </c>
      <c r="AG225" s="306" t="str">
        <f>UPPER(IF($X225="","",IF(COUNTIF($AG$34:$AG224,$X225)&lt;1,$X225,"")))</f>
        <v/>
      </c>
      <c r="AH225" s="47" t="str">
        <f t="shared" si="27"/>
        <v/>
      </c>
      <c r="AI225" s="142" t="str">
        <f t="shared" si="26"/>
        <v/>
      </c>
      <c r="AJ225" s="6"/>
      <c r="AK225" s="43"/>
    </row>
    <row r="226" spans="1:37" s="139" customFormat="1">
      <c r="A226" s="47" t="str">
        <f t="shared" si="21"/>
        <v/>
      </c>
      <c r="B226" s="138" t="str">
        <f t="shared" si="22"/>
        <v/>
      </c>
      <c r="C226" s="302"/>
      <c r="D226" s="47">
        <v>192</v>
      </c>
      <c r="E226" s="47" t="str">
        <f t="shared" si="23"/>
        <v/>
      </c>
      <c r="F226" s="6"/>
      <c r="G226" s="6"/>
      <c r="H226" s="6"/>
      <c r="I226" s="6"/>
      <c r="J226" s="5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8"/>
      <c r="Z226" s="6"/>
      <c r="AA226" s="37"/>
      <c r="AB226" s="6"/>
      <c r="AC226" s="6"/>
      <c r="AD226" s="6"/>
      <c r="AE226" s="141" t="str">
        <f t="shared" si="25"/>
        <v/>
      </c>
      <c r="AF226" s="14" t="str">
        <f t="shared" si="24"/>
        <v/>
      </c>
      <c r="AG226" s="306" t="str">
        <f>UPPER(IF($X226="","",IF(COUNTIF($AG$34:$AG225,$X226)&lt;1,$X226,"")))</f>
        <v/>
      </c>
      <c r="AH226" s="47" t="str">
        <f t="shared" si="27"/>
        <v/>
      </c>
      <c r="AI226" s="142" t="str">
        <f t="shared" si="26"/>
        <v/>
      </c>
      <c r="AJ226" s="6"/>
      <c r="AK226" s="43"/>
    </row>
    <row r="227" spans="1:37" s="139" customFormat="1">
      <c r="A227" s="47" t="str">
        <f t="shared" ref="A227:A290" si="28">E227</f>
        <v/>
      </c>
      <c r="B227" s="138" t="str">
        <f t="shared" ref="B227:B290" si="29">IF(G227="","",IF(C227="","X",A227&amp;TEXT(C227,"000")))</f>
        <v/>
      </c>
      <c r="C227" s="304"/>
      <c r="D227" s="47">
        <v>193</v>
      </c>
      <c r="E227" s="47" t="str">
        <f t="shared" ref="E227:E290" si="30">IF($H227="M",VLOOKUP($I227,$D$4:$F$9,2,0),IF(H227="F",VLOOKUP($I227,$D$4:$F$9,3,0),IF($H227="","")))</f>
        <v/>
      </c>
      <c r="F227" s="6"/>
      <c r="G227" s="6"/>
      <c r="H227" s="6"/>
      <c r="I227" s="6"/>
      <c r="J227" s="5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8"/>
      <c r="Z227" s="6"/>
      <c r="AA227" s="37"/>
      <c r="AB227" s="6"/>
      <c r="AC227" s="6"/>
      <c r="AD227" s="6"/>
      <c r="AE227" s="141" t="str">
        <f t="shared" si="25"/>
        <v/>
      </c>
      <c r="AF227" s="14" t="str">
        <f t="shared" ref="AF227:AF290" si="31">IF(AG227="","",$AF$31)</f>
        <v/>
      </c>
      <c r="AG227" s="306" t="str">
        <f>UPPER(IF($X227="","",IF(COUNTIF($AG$34:$AG226,$X227)&lt;1,$X227,"")))</f>
        <v/>
      </c>
      <c r="AH227" s="47" t="str">
        <f t="shared" si="27"/>
        <v/>
      </c>
      <c r="AI227" s="142" t="str">
        <f t="shared" si="26"/>
        <v/>
      </c>
      <c r="AJ227" s="309"/>
      <c r="AK227" s="43"/>
    </row>
    <row r="228" spans="1:37" s="139" customFormat="1">
      <c r="A228" s="47" t="str">
        <f t="shared" si="28"/>
        <v/>
      </c>
      <c r="B228" s="138" t="str">
        <f t="shared" si="29"/>
        <v/>
      </c>
      <c r="C228" s="302"/>
      <c r="D228" s="47">
        <v>194</v>
      </c>
      <c r="E228" s="47" t="str">
        <f t="shared" si="30"/>
        <v/>
      </c>
      <c r="F228" s="6"/>
      <c r="G228" s="6"/>
      <c r="H228" s="6"/>
      <c r="I228" s="6"/>
      <c r="J228" s="5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8"/>
      <c r="Z228" s="6"/>
      <c r="AA228" s="37"/>
      <c r="AB228" s="6"/>
      <c r="AC228" s="6"/>
      <c r="AD228" s="6"/>
      <c r="AE228" s="141" t="str">
        <f t="shared" ref="AE228:AE291" si="32">IF(I228="","",IF(COUNTA(K228:U228)&gt;4,"超過項目上限",IF(COUNTA(K228:U228)=0,"請選個人項目",IF(COUNTA(Z228)=1,COUNTA(K228:U228)*($AE$31+$AE$32)+$AE$30,IF(COUNTA(Z228)=0,COUNTA(K228:U228)*$AE$31+$AE$30,"輸入錯誤")))))</f>
        <v/>
      </c>
      <c r="AF228" s="14" t="str">
        <f t="shared" si="31"/>
        <v/>
      </c>
      <c r="AG228" s="306" t="str">
        <f>UPPER(IF($X228="","",IF(COUNTIF($AG$34:$AG227,$X228)&lt;1,$X228,"")))</f>
        <v/>
      </c>
      <c r="AH228" s="47" t="str">
        <f t="shared" si="27"/>
        <v/>
      </c>
      <c r="AI228" s="142" t="str">
        <f t="shared" ref="AI228:AI291" si="33">IF($E228="","",IF(ISTEXT($AE228),"輸入有錯誤",IF($Y228="",SUM($AE228:$AF228)+$AK228,SUM($AE228:$AF228)+$AK228+$Y$34)))</f>
        <v/>
      </c>
      <c r="AJ228" s="6"/>
      <c r="AK228" s="43"/>
    </row>
    <row r="229" spans="1:37" s="139" customFormat="1">
      <c r="A229" s="47" t="str">
        <f t="shared" si="28"/>
        <v/>
      </c>
      <c r="B229" s="138" t="str">
        <f t="shared" si="29"/>
        <v/>
      </c>
      <c r="C229" s="301"/>
      <c r="D229" s="47">
        <v>195</v>
      </c>
      <c r="E229" s="47" t="str">
        <f t="shared" si="30"/>
        <v/>
      </c>
      <c r="F229" s="6"/>
      <c r="G229" s="6"/>
      <c r="H229" s="6"/>
      <c r="I229" s="6"/>
      <c r="J229" s="5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8"/>
      <c r="Z229" s="6"/>
      <c r="AA229" s="37"/>
      <c r="AB229" s="6"/>
      <c r="AC229" s="6"/>
      <c r="AD229" s="6"/>
      <c r="AE229" s="141" t="str">
        <f t="shared" si="32"/>
        <v/>
      </c>
      <c r="AF229" s="14" t="str">
        <f t="shared" si="31"/>
        <v/>
      </c>
      <c r="AG229" s="306" t="str">
        <f>UPPER(IF($X229="","",IF(COUNTIF($AG$34:$AG228,$X229)&lt;1,$X229,"")))</f>
        <v/>
      </c>
      <c r="AH229" s="47" t="str">
        <f t="shared" si="27"/>
        <v/>
      </c>
      <c r="AI229" s="142" t="str">
        <f t="shared" si="33"/>
        <v/>
      </c>
      <c r="AJ229" s="6"/>
      <c r="AK229" s="43"/>
    </row>
    <row r="230" spans="1:37" s="139" customFormat="1">
      <c r="A230" s="47" t="str">
        <f t="shared" si="28"/>
        <v/>
      </c>
      <c r="B230" s="138" t="str">
        <f t="shared" si="29"/>
        <v/>
      </c>
      <c r="C230" s="301"/>
      <c r="D230" s="47">
        <v>196</v>
      </c>
      <c r="E230" s="47" t="str">
        <f t="shared" si="30"/>
        <v/>
      </c>
      <c r="F230" s="6"/>
      <c r="G230" s="6"/>
      <c r="H230" s="6"/>
      <c r="I230" s="6"/>
      <c r="J230" s="5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8"/>
      <c r="Z230" s="6"/>
      <c r="AA230" s="37"/>
      <c r="AB230" s="6"/>
      <c r="AC230" s="6"/>
      <c r="AD230" s="6"/>
      <c r="AE230" s="141" t="str">
        <f t="shared" si="32"/>
        <v/>
      </c>
      <c r="AF230" s="14" t="str">
        <f t="shared" si="31"/>
        <v/>
      </c>
      <c r="AG230" s="306" t="str">
        <f>UPPER(IF($X230="","",IF(COUNTIF($AG$34:$AG229,$X230)&lt;1,$X230,"")))</f>
        <v/>
      </c>
      <c r="AH230" s="47" t="str">
        <f t="shared" si="27"/>
        <v/>
      </c>
      <c r="AI230" s="142" t="str">
        <f t="shared" si="33"/>
        <v/>
      </c>
      <c r="AJ230" s="6"/>
      <c r="AK230" s="43"/>
    </row>
    <row r="231" spans="1:37" s="139" customFormat="1">
      <c r="A231" s="47" t="str">
        <f t="shared" si="28"/>
        <v/>
      </c>
      <c r="B231" s="138" t="str">
        <f t="shared" si="29"/>
        <v/>
      </c>
      <c r="C231" s="303"/>
      <c r="D231" s="47">
        <v>197</v>
      </c>
      <c r="E231" s="47" t="str">
        <f t="shared" si="30"/>
        <v/>
      </c>
      <c r="F231" s="6"/>
      <c r="G231" s="6"/>
      <c r="H231" s="6"/>
      <c r="I231" s="6"/>
      <c r="J231" s="5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8"/>
      <c r="Z231" s="6"/>
      <c r="AA231" s="37"/>
      <c r="AB231" s="6"/>
      <c r="AC231" s="6"/>
      <c r="AD231" s="6"/>
      <c r="AE231" s="141" t="str">
        <f t="shared" si="32"/>
        <v/>
      </c>
      <c r="AF231" s="14" t="str">
        <f t="shared" si="31"/>
        <v/>
      </c>
      <c r="AG231" s="306" t="str">
        <f>UPPER(IF($X231="","",IF(COUNTIF($AG$34:$AG230,$X231)&lt;1,$X231,"")))</f>
        <v/>
      </c>
      <c r="AH231" s="47" t="str">
        <f t="shared" si="27"/>
        <v/>
      </c>
      <c r="AI231" s="142" t="str">
        <f t="shared" si="33"/>
        <v/>
      </c>
      <c r="AJ231" s="6"/>
      <c r="AK231" s="43"/>
    </row>
    <row r="232" spans="1:37" s="139" customFormat="1">
      <c r="A232" s="47" t="str">
        <f t="shared" si="28"/>
        <v/>
      </c>
      <c r="B232" s="138" t="str">
        <f t="shared" si="29"/>
        <v/>
      </c>
      <c r="C232" s="301"/>
      <c r="D232" s="47">
        <v>198</v>
      </c>
      <c r="E232" s="47" t="str">
        <f t="shared" si="30"/>
        <v/>
      </c>
      <c r="F232" s="6"/>
      <c r="G232" s="6"/>
      <c r="H232" s="6"/>
      <c r="I232" s="6"/>
      <c r="J232" s="5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8"/>
      <c r="Z232" s="6"/>
      <c r="AA232" s="37"/>
      <c r="AB232" s="6"/>
      <c r="AC232" s="6"/>
      <c r="AD232" s="6"/>
      <c r="AE232" s="141" t="str">
        <f t="shared" si="32"/>
        <v/>
      </c>
      <c r="AF232" s="14" t="str">
        <f t="shared" si="31"/>
        <v/>
      </c>
      <c r="AG232" s="306" t="str">
        <f>UPPER(IF($X232="","",IF(COUNTIF($AG$34:$AG231,$X232)&lt;1,$X232,"")))</f>
        <v/>
      </c>
      <c r="AH232" s="47" t="str">
        <f t="shared" si="27"/>
        <v/>
      </c>
      <c r="AI232" s="142" t="str">
        <f t="shared" si="33"/>
        <v/>
      </c>
      <c r="AJ232" s="6"/>
      <c r="AK232" s="43"/>
    </row>
    <row r="233" spans="1:37" s="139" customFormat="1">
      <c r="A233" s="47" t="str">
        <f t="shared" si="28"/>
        <v/>
      </c>
      <c r="B233" s="138" t="str">
        <f t="shared" si="29"/>
        <v/>
      </c>
      <c r="C233" s="303"/>
      <c r="D233" s="47">
        <v>199</v>
      </c>
      <c r="E233" s="47" t="str">
        <f t="shared" si="30"/>
        <v/>
      </c>
      <c r="F233" s="6"/>
      <c r="G233" s="6"/>
      <c r="H233" s="6"/>
      <c r="I233" s="6"/>
      <c r="J233" s="5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8"/>
      <c r="Z233" s="6"/>
      <c r="AA233" s="37"/>
      <c r="AB233" s="6"/>
      <c r="AC233" s="6"/>
      <c r="AD233" s="6"/>
      <c r="AE233" s="141" t="str">
        <f t="shared" si="32"/>
        <v/>
      </c>
      <c r="AF233" s="14" t="str">
        <f t="shared" si="31"/>
        <v/>
      </c>
      <c r="AG233" s="306" t="str">
        <f>UPPER(IF($X233="","",IF(COUNTIF($AG$34:$AG232,$X233)&lt;1,$X233,"")))</f>
        <v/>
      </c>
      <c r="AH233" s="47" t="str">
        <f t="shared" si="27"/>
        <v/>
      </c>
      <c r="AI233" s="142" t="str">
        <f t="shared" si="33"/>
        <v/>
      </c>
      <c r="AJ233" s="6"/>
      <c r="AK233" s="43"/>
    </row>
    <row r="234" spans="1:37" s="139" customFormat="1">
      <c r="A234" s="47" t="str">
        <f t="shared" si="28"/>
        <v/>
      </c>
      <c r="B234" s="138" t="str">
        <f t="shared" si="29"/>
        <v/>
      </c>
      <c r="C234" s="301"/>
      <c r="D234" s="47">
        <v>200</v>
      </c>
      <c r="E234" s="47" t="str">
        <f t="shared" si="30"/>
        <v/>
      </c>
      <c r="F234" s="6"/>
      <c r="G234" s="6"/>
      <c r="H234" s="6"/>
      <c r="I234" s="6"/>
      <c r="J234" s="5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8"/>
      <c r="Z234" s="6"/>
      <c r="AA234" s="37"/>
      <c r="AB234" s="6"/>
      <c r="AC234" s="6"/>
      <c r="AD234" s="6"/>
      <c r="AE234" s="141" t="str">
        <f t="shared" si="32"/>
        <v/>
      </c>
      <c r="AF234" s="14" t="str">
        <f t="shared" si="31"/>
        <v/>
      </c>
      <c r="AG234" s="306" t="str">
        <f>UPPER(IF($X234="","",IF(COUNTIF($AG$34:$AG233,$X234)&lt;1,$X234,"")))</f>
        <v/>
      </c>
      <c r="AH234" s="47" t="str">
        <f t="shared" si="27"/>
        <v/>
      </c>
      <c r="AI234" s="142" t="str">
        <f t="shared" si="33"/>
        <v/>
      </c>
      <c r="AJ234" s="6"/>
      <c r="AK234" s="43"/>
    </row>
    <row r="235" spans="1:37" s="139" customFormat="1">
      <c r="A235" s="47" t="str">
        <f t="shared" si="28"/>
        <v/>
      </c>
      <c r="B235" s="138" t="str">
        <f t="shared" si="29"/>
        <v/>
      </c>
      <c r="C235" s="303"/>
      <c r="D235" s="47">
        <v>201</v>
      </c>
      <c r="E235" s="47" t="str">
        <f t="shared" si="30"/>
        <v/>
      </c>
      <c r="F235" s="6"/>
      <c r="G235" s="6"/>
      <c r="H235" s="6"/>
      <c r="I235" s="6"/>
      <c r="J235" s="5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8"/>
      <c r="Z235" s="6"/>
      <c r="AA235" s="37"/>
      <c r="AB235" s="6"/>
      <c r="AC235" s="6"/>
      <c r="AD235" s="6"/>
      <c r="AE235" s="141" t="str">
        <f t="shared" si="32"/>
        <v/>
      </c>
      <c r="AF235" s="14" t="str">
        <f t="shared" si="31"/>
        <v/>
      </c>
      <c r="AG235" s="306" t="str">
        <f>UPPER(IF($X235="","",IF(COUNTIF($AG$34:$AG234,$X235)&lt;1,$X235,"")))</f>
        <v/>
      </c>
      <c r="AH235" s="47" t="str">
        <f t="shared" si="27"/>
        <v/>
      </c>
      <c r="AI235" s="142" t="str">
        <f t="shared" si="33"/>
        <v/>
      </c>
      <c r="AJ235" s="6"/>
      <c r="AK235" s="43"/>
    </row>
    <row r="236" spans="1:37" s="139" customFormat="1">
      <c r="A236" s="47" t="str">
        <f t="shared" si="28"/>
        <v/>
      </c>
      <c r="B236" s="138" t="str">
        <f t="shared" si="29"/>
        <v/>
      </c>
      <c r="C236" s="301"/>
      <c r="D236" s="47">
        <v>202</v>
      </c>
      <c r="E236" s="47" t="str">
        <f t="shared" si="30"/>
        <v/>
      </c>
      <c r="F236" s="6"/>
      <c r="G236" s="6"/>
      <c r="H236" s="6"/>
      <c r="I236" s="6"/>
      <c r="J236" s="5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8"/>
      <c r="Z236" s="6"/>
      <c r="AA236" s="37"/>
      <c r="AB236" s="6"/>
      <c r="AC236" s="6"/>
      <c r="AD236" s="6"/>
      <c r="AE236" s="141" t="str">
        <f t="shared" si="32"/>
        <v/>
      </c>
      <c r="AF236" s="14" t="str">
        <f t="shared" si="31"/>
        <v/>
      </c>
      <c r="AG236" s="306" t="str">
        <f>UPPER(IF($X236="","",IF(COUNTIF($AG$34:$AG235,$X236)&lt;1,$X236,"")))</f>
        <v/>
      </c>
      <c r="AH236" s="47" t="str">
        <f t="shared" si="27"/>
        <v/>
      </c>
      <c r="AI236" s="142" t="str">
        <f t="shared" si="33"/>
        <v/>
      </c>
      <c r="AJ236" s="6"/>
      <c r="AK236" s="43"/>
    </row>
    <row r="237" spans="1:37" s="139" customFormat="1">
      <c r="A237" s="47" t="str">
        <f t="shared" si="28"/>
        <v/>
      </c>
      <c r="B237" s="138" t="str">
        <f t="shared" si="29"/>
        <v/>
      </c>
      <c r="C237" s="303"/>
      <c r="D237" s="47">
        <v>203</v>
      </c>
      <c r="E237" s="47" t="str">
        <f t="shared" si="30"/>
        <v/>
      </c>
      <c r="F237" s="6"/>
      <c r="G237" s="6"/>
      <c r="H237" s="6"/>
      <c r="I237" s="6"/>
      <c r="J237" s="5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8"/>
      <c r="Z237" s="6"/>
      <c r="AA237" s="37"/>
      <c r="AB237" s="6"/>
      <c r="AC237" s="6"/>
      <c r="AD237" s="6"/>
      <c r="AE237" s="141" t="str">
        <f t="shared" si="32"/>
        <v/>
      </c>
      <c r="AF237" s="14" t="str">
        <f t="shared" si="31"/>
        <v/>
      </c>
      <c r="AG237" s="306" t="str">
        <f>UPPER(IF($X237="","",IF(COUNTIF($AG$34:$AG236,$X237)&lt;1,$X237,"")))</f>
        <v/>
      </c>
      <c r="AH237" s="47" t="str">
        <f t="shared" si="27"/>
        <v/>
      </c>
      <c r="AI237" s="142" t="str">
        <f t="shared" si="33"/>
        <v/>
      </c>
      <c r="AJ237" s="6"/>
      <c r="AK237" s="43"/>
    </row>
    <row r="238" spans="1:37" s="139" customFormat="1">
      <c r="A238" s="47" t="str">
        <f t="shared" si="28"/>
        <v/>
      </c>
      <c r="B238" s="138" t="str">
        <f t="shared" si="29"/>
        <v/>
      </c>
      <c r="C238" s="304"/>
      <c r="D238" s="47">
        <v>204</v>
      </c>
      <c r="E238" s="47" t="str">
        <f t="shared" si="30"/>
        <v/>
      </c>
      <c r="F238" s="6"/>
      <c r="G238" s="6"/>
      <c r="H238" s="6"/>
      <c r="I238" s="6"/>
      <c r="J238" s="5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8"/>
      <c r="Z238" s="6"/>
      <c r="AA238" s="37"/>
      <c r="AB238" s="6"/>
      <c r="AC238" s="6"/>
      <c r="AD238" s="6"/>
      <c r="AE238" s="141" t="str">
        <f t="shared" si="32"/>
        <v/>
      </c>
      <c r="AF238" s="14" t="str">
        <f t="shared" si="31"/>
        <v/>
      </c>
      <c r="AG238" s="306" t="str">
        <f>UPPER(IF($X238="","",IF(COUNTIF($AG$34:$AG237,$X238)&lt;1,$X238,"")))</f>
        <v/>
      </c>
      <c r="AH238" s="47" t="str">
        <f t="shared" si="27"/>
        <v/>
      </c>
      <c r="AI238" s="142" t="str">
        <f t="shared" si="33"/>
        <v/>
      </c>
      <c r="AJ238" s="6"/>
      <c r="AK238" s="43"/>
    </row>
    <row r="239" spans="1:37" s="139" customFormat="1">
      <c r="A239" s="47" t="str">
        <f t="shared" si="28"/>
        <v/>
      </c>
      <c r="B239" s="138" t="str">
        <f t="shared" si="29"/>
        <v/>
      </c>
      <c r="C239" s="303"/>
      <c r="D239" s="47">
        <v>205</v>
      </c>
      <c r="E239" s="47" t="str">
        <f t="shared" si="30"/>
        <v/>
      </c>
      <c r="F239" s="6"/>
      <c r="G239" s="6"/>
      <c r="H239" s="6"/>
      <c r="I239" s="6"/>
      <c r="J239" s="5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8"/>
      <c r="Z239" s="6"/>
      <c r="AA239" s="37"/>
      <c r="AB239" s="6"/>
      <c r="AC239" s="6"/>
      <c r="AD239" s="6"/>
      <c r="AE239" s="141" t="str">
        <f t="shared" si="32"/>
        <v/>
      </c>
      <c r="AF239" s="14" t="str">
        <f t="shared" si="31"/>
        <v/>
      </c>
      <c r="AG239" s="306" t="str">
        <f>UPPER(IF($X239="","",IF(COUNTIF($AG$34:$AG238,$X239)&lt;1,$X239,"")))</f>
        <v/>
      </c>
      <c r="AH239" s="47" t="str">
        <f t="shared" si="27"/>
        <v/>
      </c>
      <c r="AI239" s="142" t="str">
        <f t="shared" si="33"/>
        <v/>
      </c>
      <c r="AJ239" s="6"/>
      <c r="AK239" s="43"/>
    </row>
    <row r="240" spans="1:37" s="139" customFormat="1">
      <c r="A240" s="47" t="str">
        <f t="shared" si="28"/>
        <v/>
      </c>
      <c r="B240" s="138" t="str">
        <f t="shared" si="29"/>
        <v/>
      </c>
      <c r="C240" s="302"/>
      <c r="D240" s="47">
        <v>206</v>
      </c>
      <c r="E240" s="47" t="str">
        <f t="shared" si="30"/>
        <v/>
      </c>
      <c r="F240" s="6"/>
      <c r="G240" s="6"/>
      <c r="H240" s="6"/>
      <c r="I240" s="6"/>
      <c r="J240" s="5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8"/>
      <c r="Z240" s="6"/>
      <c r="AA240" s="37"/>
      <c r="AB240" s="6"/>
      <c r="AC240" s="6"/>
      <c r="AD240" s="6"/>
      <c r="AE240" s="141" t="str">
        <f t="shared" si="32"/>
        <v/>
      </c>
      <c r="AF240" s="14" t="str">
        <f t="shared" si="31"/>
        <v/>
      </c>
      <c r="AG240" s="306" t="str">
        <f>UPPER(IF($X240="","",IF(COUNTIF($AG$34:$AG239,$X240)&lt;1,$X240,"")))</f>
        <v/>
      </c>
      <c r="AH240" s="47" t="str">
        <f t="shared" si="27"/>
        <v/>
      </c>
      <c r="AI240" s="142" t="str">
        <f t="shared" si="33"/>
        <v/>
      </c>
      <c r="AJ240" s="6"/>
      <c r="AK240" s="43"/>
    </row>
    <row r="241" spans="1:37" s="139" customFormat="1">
      <c r="A241" s="47" t="str">
        <f t="shared" ref="A241:A249" si="34">E241</f>
        <v/>
      </c>
      <c r="B241" s="138" t="str">
        <f t="shared" ref="B241:B249" si="35">IF(G241="","",IF(C241="","X",A241&amp;TEXT(C241,"000")))</f>
        <v/>
      </c>
      <c r="C241" s="302"/>
      <c r="D241" s="47">
        <v>207</v>
      </c>
      <c r="E241" s="47" t="str">
        <f t="shared" ref="E241:E249" si="36">IF($H241="M",VLOOKUP($I241,$D$4:$F$9,2,0),IF(H241="F",VLOOKUP($I241,$D$4:$F$9,3,0),IF($H241="","")))</f>
        <v/>
      </c>
      <c r="F241" s="6"/>
      <c r="G241" s="6"/>
      <c r="H241" s="6"/>
      <c r="I241" s="6"/>
      <c r="J241" s="5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8"/>
      <c r="Z241" s="6"/>
      <c r="AA241" s="37"/>
      <c r="AB241" s="6"/>
      <c r="AC241" s="6"/>
      <c r="AD241" s="6"/>
      <c r="AE241" s="141" t="str">
        <f t="shared" si="32"/>
        <v/>
      </c>
      <c r="AF241" s="14" t="str">
        <f t="shared" ref="AF241:AF249" si="37">IF(AG241="","",$AF$31)</f>
        <v/>
      </c>
      <c r="AG241" s="306" t="str">
        <f>UPPER(IF($X241="","",IF(COUNTIF($AG$34:$AG240,$X241)&lt;1,$X241,"")))</f>
        <v/>
      </c>
      <c r="AH241" s="47" t="str">
        <f t="shared" ref="AH241:AH249" si="38">IF(X241="","",IF(COUNTIF(X$35:X$1035,$X241)&lt;4,"每隊最少4人",IF(COUNTIF(X$35:X$1035,X241)&gt;6,"每隊最多6人",COUNTIF(X$35:X$1035,X241))))</f>
        <v/>
      </c>
      <c r="AI241" s="142" t="str">
        <f t="shared" si="33"/>
        <v/>
      </c>
      <c r="AJ241" s="6"/>
      <c r="AK241" s="43"/>
    </row>
    <row r="242" spans="1:37" s="139" customFormat="1">
      <c r="A242" s="47" t="str">
        <f t="shared" si="34"/>
        <v/>
      </c>
      <c r="B242" s="138" t="str">
        <f t="shared" si="35"/>
        <v/>
      </c>
      <c r="C242" s="303"/>
      <c r="D242" s="47">
        <v>208</v>
      </c>
      <c r="E242" s="47" t="str">
        <f t="shared" si="36"/>
        <v/>
      </c>
      <c r="F242" s="6"/>
      <c r="G242" s="6"/>
      <c r="H242" s="6"/>
      <c r="I242" s="6"/>
      <c r="J242" s="5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8"/>
      <c r="Z242" s="6"/>
      <c r="AA242" s="37"/>
      <c r="AB242" s="6"/>
      <c r="AC242" s="6"/>
      <c r="AD242" s="6"/>
      <c r="AE242" s="141" t="str">
        <f t="shared" si="32"/>
        <v/>
      </c>
      <c r="AF242" s="14" t="str">
        <f t="shared" si="37"/>
        <v/>
      </c>
      <c r="AG242" s="306" t="str">
        <f>UPPER(IF($X242="","",IF(COUNTIF($AG$34:$AG241,$X242)&lt;1,$X242,"")))</f>
        <v/>
      </c>
      <c r="AH242" s="47" t="str">
        <f t="shared" si="38"/>
        <v/>
      </c>
      <c r="AI242" s="142" t="str">
        <f t="shared" si="33"/>
        <v/>
      </c>
      <c r="AJ242" s="6"/>
      <c r="AK242" s="43"/>
    </row>
    <row r="243" spans="1:37" s="139" customFormat="1">
      <c r="A243" s="47" t="str">
        <f t="shared" si="34"/>
        <v/>
      </c>
      <c r="B243" s="138" t="str">
        <f t="shared" si="35"/>
        <v/>
      </c>
      <c r="C243" s="302"/>
      <c r="D243" s="47">
        <v>209</v>
      </c>
      <c r="E243" s="47" t="str">
        <f t="shared" si="36"/>
        <v/>
      </c>
      <c r="F243" s="6"/>
      <c r="G243" s="6"/>
      <c r="H243" s="6"/>
      <c r="I243" s="6"/>
      <c r="J243" s="5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8"/>
      <c r="Z243" s="6"/>
      <c r="AA243" s="37"/>
      <c r="AB243" s="6"/>
      <c r="AC243" s="6"/>
      <c r="AD243" s="6"/>
      <c r="AE243" s="141" t="str">
        <f t="shared" si="32"/>
        <v/>
      </c>
      <c r="AF243" s="14" t="str">
        <f t="shared" si="37"/>
        <v/>
      </c>
      <c r="AG243" s="306" t="str">
        <f>UPPER(IF($X243="","",IF(COUNTIF($AG$34:$AG242,$X243)&lt;1,$X243,"")))</f>
        <v/>
      </c>
      <c r="AH243" s="47" t="str">
        <f t="shared" si="38"/>
        <v/>
      </c>
      <c r="AI243" s="142" t="str">
        <f t="shared" si="33"/>
        <v/>
      </c>
      <c r="AJ243" s="6"/>
      <c r="AK243" s="43"/>
    </row>
    <row r="244" spans="1:37" s="139" customFormat="1">
      <c r="A244" s="47" t="str">
        <f t="shared" si="34"/>
        <v/>
      </c>
      <c r="B244" s="138" t="str">
        <f t="shared" si="35"/>
        <v/>
      </c>
      <c r="C244" s="303"/>
      <c r="D244" s="47">
        <v>210</v>
      </c>
      <c r="E244" s="47" t="str">
        <f t="shared" si="36"/>
        <v/>
      </c>
      <c r="F244" s="6"/>
      <c r="G244" s="6"/>
      <c r="H244" s="6"/>
      <c r="I244" s="6"/>
      <c r="J244" s="5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8"/>
      <c r="Z244" s="6"/>
      <c r="AA244" s="37"/>
      <c r="AB244" s="6"/>
      <c r="AC244" s="6"/>
      <c r="AD244" s="6"/>
      <c r="AE244" s="141" t="str">
        <f t="shared" si="32"/>
        <v/>
      </c>
      <c r="AF244" s="14" t="str">
        <f t="shared" si="37"/>
        <v/>
      </c>
      <c r="AG244" s="306" t="str">
        <f>UPPER(IF($X244="","",IF(COUNTIF($AG$34:$AG243,$X244)&lt;1,$X244,"")))</f>
        <v/>
      </c>
      <c r="AH244" s="47" t="str">
        <f t="shared" si="38"/>
        <v/>
      </c>
      <c r="AI244" s="142" t="str">
        <f t="shared" si="33"/>
        <v/>
      </c>
      <c r="AJ244" s="6"/>
      <c r="AK244" s="43"/>
    </row>
    <row r="245" spans="1:37" s="139" customFormat="1">
      <c r="A245" s="47" t="str">
        <f t="shared" si="34"/>
        <v/>
      </c>
      <c r="B245" s="138" t="str">
        <f t="shared" si="35"/>
        <v/>
      </c>
      <c r="C245" s="302"/>
      <c r="D245" s="47">
        <v>211</v>
      </c>
      <c r="E245" s="47" t="str">
        <f t="shared" si="36"/>
        <v/>
      </c>
      <c r="F245" s="6"/>
      <c r="G245" s="6"/>
      <c r="H245" s="6"/>
      <c r="I245" s="6"/>
      <c r="J245" s="5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8"/>
      <c r="Z245" s="6"/>
      <c r="AA245" s="37"/>
      <c r="AB245" s="6"/>
      <c r="AC245" s="6"/>
      <c r="AD245" s="6"/>
      <c r="AE245" s="141" t="str">
        <f t="shared" si="32"/>
        <v/>
      </c>
      <c r="AF245" s="14" t="str">
        <f t="shared" si="37"/>
        <v/>
      </c>
      <c r="AG245" s="306" t="str">
        <f>UPPER(IF($X245="","",IF(COUNTIF($AG$34:$AG244,$X245)&lt;1,$X245,"")))</f>
        <v/>
      </c>
      <c r="AH245" s="47" t="str">
        <f t="shared" si="38"/>
        <v/>
      </c>
      <c r="AI245" s="142" t="str">
        <f t="shared" si="33"/>
        <v/>
      </c>
      <c r="AJ245" s="6"/>
      <c r="AK245" s="43"/>
    </row>
    <row r="246" spans="1:37" s="139" customFormat="1">
      <c r="A246" s="47" t="str">
        <f t="shared" si="34"/>
        <v/>
      </c>
      <c r="B246" s="138" t="str">
        <f t="shared" si="35"/>
        <v/>
      </c>
      <c r="C246" s="304"/>
      <c r="D246" s="47">
        <v>212</v>
      </c>
      <c r="E246" s="47" t="str">
        <f t="shared" si="36"/>
        <v/>
      </c>
      <c r="F246" s="6"/>
      <c r="G246" s="6"/>
      <c r="H246" s="6"/>
      <c r="I246" s="6"/>
      <c r="J246" s="5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8"/>
      <c r="Z246" s="6"/>
      <c r="AA246" s="37"/>
      <c r="AB246" s="6"/>
      <c r="AC246" s="6"/>
      <c r="AD246" s="6"/>
      <c r="AE246" s="141" t="str">
        <f t="shared" si="32"/>
        <v/>
      </c>
      <c r="AF246" s="14" t="str">
        <f t="shared" si="37"/>
        <v/>
      </c>
      <c r="AG246" s="306" t="str">
        <f>UPPER(IF($X246="","",IF(COUNTIF($AG$34:$AG245,$X246)&lt;1,$X246,"")))</f>
        <v/>
      </c>
      <c r="AH246" s="47" t="str">
        <f t="shared" si="38"/>
        <v/>
      </c>
      <c r="AI246" s="142" t="str">
        <f t="shared" si="33"/>
        <v/>
      </c>
      <c r="AJ246" s="6"/>
      <c r="AK246" s="43"/>
    </row>
    <row r="247" spans="1:37" s="139" customFormat="1">
      <c r="A247" s="47" t="str">
        <f t="shared" si="34"/>
        <v/>
      </c>
      <c r="B247" s="138" t="str">
        <f t="shared" si="35"/>
        <v/>
      </c>
      <c r="C247" s="301"/>
      <c r="D247" s="47">
        <v>213</v>
      </c>
      <c r="E247" s="47" t="str">
        <f t="shared" si="36"/>
        <v/>
      </c>
      <c r="F247" s="6"/>
      <c r="G247" s="6"/>
      <c r="H247" s="6"/>
      <c r="I247" s="6"/>
      <c r="J247" s="5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8"/>
      <c r="Z247" s="6"/>
      <c r="AA247" s="37"/>
      <c r="AB247" s="6"/>
      <c r="AC247" s="6"/>
      <c r="AD247" s="6"/>
      <c r="AE247" s="141" t="str">
        <f t="shared" si="32"/>
        <v/>
      </c>
      <c r="AF247" s="14" t="str">
        <f t="shared" si="37"/>
        <v/>
      </c>
      <c r="AG247" s="306" t="str">
        <f>UPPER(IF($X247="","",IF(COUNTIF($AG$34:$AG246,$X247)&lt;1,$X247,"")))</f>
        <v/>
      </c>
      <c r="AH247" s="47" t="str">
        <f t="shared" si="38"/>
        <v/>
      </c>
      <c r="AI247" s="142" t="str">
        <f t="shared" si="33"/>
        <v/>
      </c>
      <c r="AJ247" s="6"/>
      <c r="AK247" s="43"/>
    </row>
    <row r="248" spans="1:37" s="139" customFormat="1">
      <c r="A248" s="47" t="str">
        <f t="shared" si="34"/>
        <v/>
      </c>
      <c r="B248" s="138" t="str">
        <f t="shared" si="35"/>
        <v/>
      </c>
      <c r="C248" s="301"/>
      <c r="D248" s="47">
        <v>214</v>
      </c>
      <c r="E248" s="47" t="str">
        <f t="shared" si="36"/>
        <v/>
      </c>
      <c r="F248" s="6"/>
      <c r="G248" s="6"/>
      <c r="H248" s="6"/>
      <c r="I248" s="6"/>
      <c r="J248" s="5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8"/>
      <c r="Z248" s="6"/>
      <c r="AA248" s="37"/>
      <c r="AB248" s="6"/>
      <c r="AC248" s="6"/>
      <c r="AD248" s="6"/>
      <c r="AE248" s="141" t="str">
        <f t="shared" si="32"/>
        <v/>
      </c>
      <c r="AF248" s="14" t="str">
        <f t="shared" si="37"/>
        <v/>
      </c>
      <c r="AG248" s="306" t="str">
        <f>UPPER(IF($X248="","",IF(COUNTIF($AG$34:$AG247,$X248)&lt;1,$X248,"")))</f>
        <v/>
      </c>
      <c r="AH248" s="47" t="str">
        <f t="shared" si="38"/>
        <v/>
      </c>
      <c r="AI248" s="142" t="str">
        <f t="shared" si="33"/>
        <v/>
      </c>
      <c r="AJ248" s="6"/>
      <c r="AK248" s="43"/>
    </row>
    <row r="249" spans="1:37" s="139" customFormat="1">
      <c r="A249" s="47" t="str">
        <f t="shared" si="34"/>
        <v/>
      </c>
      <c r="B249" s="138" t="str">
        <f t="shared" si="35"/>
        <v/>
      </c>
      <c r="C249" s="301"/>
      <c r="D249" s="47">
        <v>215</v>
      </c>
      <c r="E249" s="47" t="str">
        <f t="shared" si="36"/>
        <v/>
      </c>
      <c r="F249" s="6"/>
      <c r="G249" s="6"/>
      <c r="H249" s="6"/>
      <c r="I249" s="6"/>
      <c r="J249" s="5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8"/>
      <c r="Z249" s="6"/>
      <c r="AA249" s="37"/>
      <c r="AB249" s="6"/>
      <c r="AC249" s="6"/>
      <c r="AD249" s="6"/>
      <c r="AE249" s="141" t="str">
        <f t="shared" si="32"/>
        <v/>
      </c>
      <c r="AF249" s="14" t="str">
        <f t="shared" si="37"/>
        <v/>
      </c>
      <c r="AG249" s="306" t="str">
        <f>UPPER(IF($X249="","",IF(COUNTIF($AG$34:$AG248,$X249)&lt;1,$X249,"")))</f>
        <v/>
      </c>
      <c r="AH249" s="47" t="str">
        <f t="shared" si="38"/>
        <v/>
      </c>
      <c r="AI249" s="142" t="str">
        <f t="shared" si="33"/>
        <v/>
      </c>
      <c r="AJ249" s="6"/>
      <c r="AK249" s="43"/>
    </row>
    <row r="250" spans="1:37" s="139" customFormat="1">
      <c r="A250" s="47" t="str">
        <f t="shared" si="28"/>
        <v/>
      </c>
      <c r="B250" s="138" t="str">
        <f t="shared" si="29"/>
        <v/>
      </c>
      <c r="C250" s="303"/>
      <c r="D250" s="47">
        <v>216</v>
      </c>
      <c r="E250" s="47" t="str">
        <f t="shared" si="30"/>
        <v/>
      </c>
      <c r="F250" s="6"/>
      <c r="G250" s="6"/>
      <c r="H250" s="6"/>
      <c r="I250" s="6"/>
      <c r="J250" s="5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8"/>
      <c r="Z250" s="6"/>
      <c r="AA250" s="37"/>
      <c r="AB250" s="6"/>
      <c r="AC250" s="6"/>
      <c r="AD250" s="6"/>
      <c r="AE250" s="141" t="str">
        <f t="shared" si="32"/>
        <v/>
      </c>
      <c r="AF250" s="14" t="str">
        <f t="shared" si="31"/>
        <v/>
      </c>
      <c r="AG250" s="306" t="str">
        <f>UPPER(IF($X250="","",IF(COUNTIF($AG$34:$AG249,$X250)&lt;1,$X250,"")))</f>
        <v/>
      </c>
      <c r="AH250" s="47" t="str">
        <f t="shared" si="27"/>
        <v/>
      </c>
      <c r="AI250" s="142" t="str">
        <f t="shared" si="33"/>
        <v/>
      </c>
      <c r="AJ250" s="6"/>
      <c r="AK250" s="43"/>
    </row>
    <row r="251" spans="1:37" s="139" customFormat="1">
      <c r="A251" s="47" t="str">
        <f t="shared" si="28"/>
        <v/>
      </c>
      <c r="B251" s="138" t="str">
        <f t="shared" si="29"/>
        <v/>
      </c>
      <c r="C251" s="302"/>
      <c r="D251" s="47">
        <v>217</v>
      </c>
      <c r="E251" s="47" t="str">
        <f t="shared" si="30"/>
        <v/>
      </c>
      <c r="F251" s="6"/>
      <c r="G251" s="6"/>
      <c r="H251" s="6"/>
      <c r="I251" s="6"/>
      <c r="J251" s="5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8"/>
      <c r="Z251" s="6"/>
      <c r="AA251" s="37"/>
      <c r="AB251" s="6"/>
      <c r="AC251" s="6"/>
      <c r="AD251" s="6"/>
      <c r="AE251" s="141" t="str">
        <f t="shared" si="32"/>
        <v/>
      </c>
      <c r="AF251" s="14" t="str">
        <f t="shared" si="31"/>
        <v/>
      </c>
      <c r="AG251" s="306" t="str">
        <f>UPPER(IF($X251="","",IF(COUNTIF($AG$34:$AG250,$X251)&lt;1,$X251,"")))</f>
        <v/>
      </c>
      <c r="AH251" s="47" t="str">
        <f t="shared" si="27"/>
        <v/>
      </c>
      <c r="AI251" s="142" t="str">
        <f t="shared" si="33"/>
        <v/>
      </c>
      <c r="AJ251" s="6"/>
      <c r="AK251" s="43"/>
    </row>
    <row r="252" spans="1:37" s="139" customFormat="1">
      <c r="A252" s="47" t="str">
        <f t="shared" si="28"/>
        <v/>
      </c>
      <c r="B252" s="138" t="str">
        <f t="shared" si="29"/>
        <v/>
      </c>
      <c r="C252" s="302"/>
      <c r="D252" s="47">
        <v>218</v>
      </c>
      <c r="E252" s="47" t="str">
        <f t="shared" si="30"/>
        <v/>
      </c>
      <c r="F252" s="6"/>
      <c r="G252" s="6"/>
      <c r="H252" s="6"/>
      <c r="I252" s="6"/>
      <c r="J252" s="5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8"/>
      <c r="Z252" s="6"/>
      <c r="AA252" s="37"/>
      <c r="AB252" s="6"/>
      <c r="AC252" s="6"/>
      <c r="AD252" s="6"/>
      <c r="AE252" s="141" t="str">
        <f t="shared" si="32"/>
        <v/>
      </c>
      <c r="AF252" s="14" t="str">
        <f t="shared" si="31"/>
        <v/>
      </c>
      <c r="AG252" s="306" t="str">
        <f>UPPER(IF($X252="","",IF(COUNTIF($AG$34:$AG251,$X252)&lt;1,$X252,"")))</f>
        <v/>
      </c>
      <c r="AH252" s="47" t="str">
        <f t="shared" si="27"/>
        <v/>
      </c>
      <c r="AI252" s="142" t="str">
        <f t="shared" si="33"/>
        <v/>
      </c>
      <c r="AJ252" s="6"/>
      <c r="AK252" s="43"/>
    </row>
    <row r="253" spans="1:37" s="139" customFormat="1">
      <c r="A253" s="47" t="str">
        <f t="shared" si="28"/>
        <v/>
      </c>
      <c r="B253" s="138" t="str">
        <f t="shared" si="29"/>
        <v/>
      </c>
      <c r="C253" s="303"/>
      <c r="D253" s="47">
        <v>219</v>
      </c>
      <c r="E253" s="47" t="str">
        <f t="shared" si="30"/>
        <v/>
      </c>
      <c r="F253" s="6"/>
      <c r="G253" s="6"/>
      <c r="H253" s="6"/>
      <c r="I253" s="6"/>
      <c r="J253" s="5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8"/>
      <c r="Z253" s="6"/>
      <c r="AA253" s="37"/>
      <c r="AB253" s="6"/>
      <c r="AC253" s="6"/>
      <c r="AD253" s="6"/>
      <c r="AE253" s="141" t="str">
        <f t="shared" si="32"/>
        <v/>
      </c>
      <c r="AF253" s="14" t="str">
        <f t="shared" si="31"/>
        <v/>
      </c>
      <c r="AG253" s="306" t="str">
        <f>UPPER(IF($X253="","",IF(COUNTIF($AG$34:$AG252,$X253)&lt;1,$X253,"")))</f>
        <v/>
      </c>
      <c r="AH253" s="47" t="str">
        <f t="shared" si="27"/>
        <v/>
      </c>
      <c r="AI253" s="142" t="str">
        <f t="shared" si="33"/>
        <v/>
      </c>
      <c r="AJ253" s="6"/>
      <c r="AK253" s="43"/>
    </row>
    <row r="254" spans="1:37" s="139" customFormat="1">
      <c r="A254" s="47" t="str">
        <f t="shared" si="28"/>
        <v/>
      </c>
      <c r="B254" s="138" t="str">
        <f t="shared" si="29"/>
        <v/>
      </c>
      <c r="C254" s="301"/>
      <c r="D254" s="47">
        <v>220</v>
      </c>
      <c r="E254" s="47" t="str">
        <f t="shared" si="30"/>
        <v/>
      </c>
      <c r="F254" s="6"/>
      <c r="G254" s="6"/>
      <c r="H254" s="6"/>
      <c r="I254" s="6"/>
      <c r="J254" s="5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8"/>
      <c r="Z254" s="6"/>
      <c r="AA254" s="37"/>
      <c r="AB254" s="6"/>
      <c r="AC254" s="6"/>
      <c r="AD254" s="6"/>
      <c r="AE254" s="141" t="str">
        <f t="shared" si="32"/>
        <v/>
      </c>
      <c r="AF254" s="14" t="str">
        <f t="shared" si="31"/>
        <v/>
      </c>
      <c r="AG254" s="306" t="str">
        <f>UPPER(IF($X254="","",IF(COUNTIF($AG$34:$AG253,$X254)&lt;1,$X254,"")))</f>
        <v/>
      </c>
      <c r="AH254" s="47" t="str">
        <f t="shared" si="27"/>
        <v/>
      </c>
      <c r="AI254" s="142" t="str">
        <f t="shared" si="33"/>
        <v/>
      </c>
      <c r="AJ254" s="6"/>
      <c r="AK254" s="43"/>
    </row>
    <row r="255" spans="1:37" s="139" customFormat="1">
      <c r="A255" s="47" t="str">
        <f t="shared" si="28"/>
        <v/>
      </c>
      <c r="B255" s="138" t="str">
        <f t="shared" si="29"/>
        <v/>
      </c>
      <c r="C255" s="302"/>
      <c r="D255" s="47">
        <v>221</v>
      </c>
      <c r="E255" s="47" t="str">
        <f t="shared" si="30"/>
        <v/>
      </c>
      <c r="F255" s="6"/>
      <c r="G255" s="6"/>
      <c r="H255" s="6"/>
      <c r="I255" s="6"/>
      <c r="J255" s="5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8"/>
      <c r="Z255" s="6"/>
      <c r="AA255" s="37"/>
      <c r="AB255" s="6"/>
      <c r="AC255" s="6"/>
      <c r="AD255" s="6"/>
      <c r="AE255" s="141" t="str">
        <f t="shared" si="32"/>
        <v/>
      </c>
      <c r="AF255" s="14" t="str">
        <f t="shared" si="31"/>
        <v/>
      </c>
      <c r="AG255" s="306" t="str">
        <f>UPPER(IF($X255="","",IF(COUNTIF($AG$34:$AG254,$X255)&lt;1,$X255,"")))</f>
        <v/>
      </c>
      <c r="AH255" s="47" t="str">
        <f t="shared" si="27"/>
        <v/>
      </c>
      <c r="AI255" s="142" t="str">
        <f t="shared" si="33"/>
        <v/>
      </c>
      <c r="AJ255" s="6"/>
      <c r="AK255" s="43"/>
    </row>
    <row r="256" spans="1:37" s="139" customFormat="1">
      <c r="A256" s="47" t="str">
        <f t="shared" si="28"/>
        <v/>
      </c>
      <c r="B256" s="138" t="str">
        <f t="shared" si="29"/>
        <v/>
      </c>
      <c r="C256" s="302"/>
      <c r="D256" s="47">
        <v>222</v>
      </c>
      <c r="E256" s="47" t="str">
        <f t="shared" si="30"/>
        <v/>
      </c>
      <c r="F256" s="6"/>
      <c r="G256" s="6"/>
      <c r="H256" s="6"/>
      <c r="I256" s="6"/>
      <c r="J256" s="5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8"/>
      <c r="Z256" s="6"/>
      <c r="AA256" s="37"/>
      <c r="AB256" s="6"/>
      <c r="AC256" s="6"/>
      <c r="AD256" s="6"/>
      <c r="AE256" s="141" t="str">
        <f t="shared" si="32"/>
        <v/>
      </c>
      <c r="AF256" s="14" t="str">
        <f t="shared" si="31"/>
        <v/>
      </c>
      <c r="AG256" s="306" t="str">
        <f>UPPER(IF($X256="","",IF(COUNTIF($AG$34:$AG255,$X256)&lt;1,$X256,"")))</f>
        <v/>
      </c>
      <c r="AH256" s="47" t="str">
        <f t="shared" si="27"/>
        <v/>
      </c>
      <c r="AI256" s="142" t="str">
        <f t="shared" si="33"/>
        <v/>
      </c>
      <c r="AJ256" s="6"/>
      <c r="AK256" s="43"/>
    </row>
    <row r="257" spans="1:37" s="139" customFormat="1">
      <c r="A257" s="47" t="str">
        <f t="shared" si="28"/>
        <v/>
      </c>
      <c r="B257" s="138" t="str">
        <f t="shared" si="29"/>
        <v/>
      </c>
      <c r="C257" s="301"/>
      <c r="D257" s="47">
        <v>223</v>
      </c>
      <c r="E257" s="47" t="str">
        <f t="shared" si="30"/>
        <v/>
      </c>
      <c r="F257" s="6"/>
      <c r="G257" s="6"/>
      <c r="H257" s="6"/>
      <c r="I257" s="6"/>
      <c r="J257" s="5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8"/>
      <c r="Z257" s="6"/>
      <c r="AA257" s="37"/>
      <c r="AB257" s="6"/>
      <c r="AC257" s="6"/>
      <c r="AD257" s="6"/>
      <c r="AE257" s="141" t="str">
        <f t="shared" si="32"/>
        <v/>
      </c>
      <c r="AF257" s="14" t="str">
        <f t="shared" si="31"/>
        <v/>
      </c>
      <c r="AG257" s="306" t="str">
        <f>UPPER(IF($X257="","",IF(COUNTIF($AG$34:$AG256,$X257)&lt;1,$X257,"")))</f>
        <v/>
      </c>
      <c r="AH257" s="47" t="str">
        <f t="shared" si="27"/>
        <v/>
      </c>
      <c r="AI257" s="142" t="str">
        <f t="shared" si="33"/>
        <v/>
      </c>
      <c r="AJ257" s="6"/>
      <c r="AK257" s="43"/>
    </row>
    <row r="258" spans="1:37" s="139" customFormat="1">
      <c r="A258" s="47" t="str">
        <f t="shared" si="28"/>
        <v/>
      </c>
      <c r="B258" s="138" t="str">
        <f t="shared" si="29"/>
        <v/>
      </c>
      <c r="C258" s="302"/>
      <c r="D258" s="47">
        <v>224</v>
      </c>
      <c r="E258" s="47" t="str">
        <f t="shared" si="30"/>
        <v/>
      </c>
      <c r="F258" s="6"/>
      <c r="G258" s="6"/>
      <c r="H258" s="6"/>
      <c r="I258" s="6"/>
      <c r="J258" s="5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8"/>
      <c r="Z258" s="6"/>
      <c r="AA258" s="37"/>
      <c r="AB258" s="6"/>
      <c r="AC258" s="6"/>
      <c r="AD258" s="6"/>
      <c r="AE258" s="141" t="str">
        <f t="shared" si="32"/>
        <v/>
      </c>
      <c r="AF258" s="14" t="str">
        <f t="shared" si="31"/>
        <v/>
      </c>
      <c r="AG258" s="306" t="str">
        <f>UPPER(IF($X258="","",IF(COUNTIF($AG$34:$AG257,$X258)&lt;1,$X258,"")))</f>
        <v/>
      </c>
      <c r="AH258" s="47" t="str">
        <f t="shared" si="27"/>
        <v/>
      </c>
      <c r="AI258" s="142" t="str">
        <f t="shared" si="33"/>
        <v/>
      </c>
      <c r="AJ258" s="6"/>
      <c r="AK258" s="43"/>
    </row>
    <row r="259" spans="1:37" s="139" customFormat="1">
      <c r="A259" s="47" t="str">
        <f t="shared" si="28"/>
        <v/>
      </c>
      <c r="B259" s="138" t="str">
        <f t="shared" si="29"/>
        <v/>
      </c>
      <c r="C259" s="302"/>
      <c r="D259" s="47">
        <v>225</v>
      </c>
      <c r="E259" s="47" t="str">
        <f t="shared" si="30"/>
        <v/>
      </c>
      <c r="F259" s="6"/>
      <c r="G259" s="6"/>
      <c r="H259" s="6"/>
      <c r="I259" s="6"/>
      <c r="J259" s="5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8"/>
      <c r="Z259" s="6"/>
      <c r="AA259" s="37"/>
      <c r="AB259" s="6"/>
      <c r="AC259" s="6"/>
      <c r="AD259" s="6"/>
      <c r="AE259" s="141" t="str">
        <f t="shared" si="32"/>
        <v/>
      </c>
      <c r="AF259" s="14" t="str">
        <f t="shared" si="31"/>
        <v/>
      </c>
      <c r="AG259" s="306" t="str">
        <f>UPPER(IF($X259="","",IF(COUNTIF($AG$34:$AG258,$X259)&lt;1,$X259,"")))</f>
        <v/>
      </c>
      <c r="AH259" s="47" t="str">
        <f t="shared" si="27"/>
        <v/>
      </c>
      <c r="AI259" s="142" t="str">
        <f t="shared" si="33"/>
        <v/>
      </c>
      <c r="AJ259" s="6"/>
      <c r="AK259" s="43"/>
    </row>
    <row r="260" spans="1:37" s="139" customFormat="1">
      <c r="A260" s="47" t="str">
        <f t="shared" si="28"/>
        <v/>
      </c>
      <c r="B260" s="138" t="str">
        <f t="shared" si="29"/>
        <v/>
      </c>
      <c r="C260" s="303"/>
      <c r="D260" s="47">
        <v>226</v>
      </c>
      <c r="E260" s="47" t="str">
        <f t="shared" si="30"/>
        <v/>
      </c>
      <c r="F260" s="6"/>
      <c r="G260" s="6"/>
      <c r="H260" s="6"/>
      <c r="I260" s="6"/>
      <c r="J260" s="5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8"/>
      <c r="Z260" s="6"/>
      <c r="AA260" s="37"/>
      <c r="AB260" s="6"/>
      <c r="AC260" s="6"/>
      <c r="AD260" s="6"/>
      <c r="AE260" s="141" t="str">
        <f t="shared" si="32"/>
        <v/>
      </c>
      <c r="AF260" s="14" t="str">
        <f t="shared" si="31"/>
        <v/>
      </c>
      <c r="AG260" s="306" t="str">
        <f>UPPER(IF($X260="","",IF(COUNTIF($AG$34:$AG259,$X260)&lt;1,$X260,"")))</f>
        <v/>
      </c>
      <c r="AH260" s="47" t="str">
        <f t="shared" si="27"/>
        <v/>
      </c>
      <c r="AI260" s="142" t="str">
        <f t="shared" si="33"/>
        <v/>
      </c>
      <c r="AJ260" s="6"/>
      <c r="AK260" s="43"/>
    </row>
    <row r="261" spans="1:37" s="139" customFormat="1">
      <c r="A261" s="47" t="str">
        <f t="shared" si="28"/>
        <v/>
      </c>
      <c r="B261" s="138" t="str">
        <f t="shared" si="29"/>
        <v/>
      </c>
      <c r="C261" s="303"/>
      <c r="D261" s="47">
        <v>227</v>
      </c>
      <c r="E261" s="47" t="str">
        <f t="shared" si="30"/>
        <v/>
      </c>
      <c r="F261" s="6"/>
      <c r="G261" s="6"/>
      <c r="H261" s="6"/>
      <c r="I261" s="6"/>
      <c r="J261" s="5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8"/>
      <c r="Z261" s="6"/>
      <c r="AA261" s="37"/>
      <c r="AB261" s="6"/>
      <c r="AC261" s="6"/>
      <c r="AD261" s="6"/>
      <c r="AE261" s="141" t="str">
        <f t="shared" si="32"/>
        <v/>
      </c>
      <c r="AF261" s="14" t="str">
        <f t="shared" si="31"/>
        <v/>
      </c>
      <c r="AG261" s="306" t="str">
        <f>UPPER(IF($X261="","",IF(COUNTIF($AG$34:$AG260,$X261)&lt;1,$X261,"")))</f>
        <v/>
      </c>
      <c r="AH261" s="47" t="str">
        <f t="shared" si="27"/>
        <v/>
      </c>
      <c r="AI261" s="142" t="str">
        <f t="shared" si="33"/>
        <v/>
      </c>
      <c r="AJ261" s="6"/>
      <c r="AK261" s="43"/>
    </row>
    <row r="262" spans="1:37" s="139" customFormat="1">
      <c r="A262" s="47" t="str">
        <f t="shared" si="28"/>
        <v/>
      </c>
      <c r="B262" s="138" t="str">
        <f t="shared" si="29"/>
        <v/>
      </c>
      <c r="C262" s="304"/>
      <c r="D262" s="47">
        <v>228</v>
      </c>
      <c r="E262" s="47" t="str">
        <f t="shared" si="30"/>
        <v/>
      </c>
      <c r="F262" s="6"/>
      <c r="G262" s="6"/>
      <c r="H262" s="6"/>
      <c r="I262" s="6"/>
      <c r="J262" s="5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8"/>
      <c r="Z262" s="6"/>
      <c r="AA262" s="37"/>
      <c r="AB262" s="6"/>
      <c r="AC262" s="6"/>
      <c r="AD262" s="6"/>
      <c r="AE262" s="141" t="str">
        <f t="shared" si="32"/>
        <v/>
      </c>
      <c r="AF262" s="14" t="str">
        <f t="shared" si="31"/>
        <v/>
      </c>
      <c r="AG262" s="306" t="str">
        <f>UPPER(IF($X262="","",IF(COUNTIF($AG$34:$AG261,$X262)&lt;1,$X262,"")))</f>
        <v/>
      </c>
      <c r="AH262" s="47" t="str">
        <f t="shared" si="27"/>
        <v/>
      </c>
      <c r="AI262" s="142" t="str">
        <f t="shared" si="33"/>
        <v/>
      </c>
      <c r="AJ262" s="6"/>
      <c r="AK262" s="43"/>
    </row>
    <row r="263" spans="1:37" s="139" customFormat="1">
      <c r="A263" s="47" t="str">
        <f t="shared" si="28"/>
        <v/>
      </c>
      <c r="B263" s="138" t="str">
        <f t="shared" si="29"/>
        <v/>
      </c>
      <c r="C263" s="303"/>
      <c r="D263" s="47">
        <v>229</v>
      </c>
      <c r="E263" s="47" t="str">
        <f t="shared" si="30"/>
        <v/>
      </c>
      <c r="F263" s="6"/>
      <c r="G263" s="6"/>
      <c r="H263" s="6"/>
      <c r="I263" s="6"/>
      <c r="J263" s="5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8"/>
      <c r="Z263" s="6"/>
      <c r="AA263" s="37"/>
      <c r="AB263" s="6"/>
      <c r="AC263" s="6"/>
      <c r="AD263" s="6"/>
      <c r="AE263" s="141" t="str">
        <f t="shared" si="32"/>
        <v/>
      </c>
      <c r="AF263" s="14" t="str">
        <f t="shared" si="31"/>
        <v/>
      </c>
      <c r="AG263" s="306" t="str">
        <f>UPPER(IF($X263="","",IF(COUNTIF($AG$34:$AG262,$X263)&lt;1,$X263,"")))</f>
        <v/>
      </c>
      <c r="AH263" s="47" t="str">
        <f t="shared" si="27"/>
        <v/>
      </c>
      <c r="AI263" s="142" t="str">
        <f t="shared" si="33"/>
        <v/>
      </c>
      <c r="AJ263" s="6"/>
      <c r="AK263" s="43"/>
    </row>
    <row r="264" spans="1:37" s="139" customFormat="1">
      <c r="A264" s="47" t="str">
        <f t="shared" si="28"/>
        <v/>
      </c>
      <c r="B264" s="138" t="str">
        <f t="shared" si="29"/>
        <v/>
      </c>
      <c r="C264" s="302"/>
      <c r="D264" s="47">
        <v>230</v>
      </c>
      <c r="E264" s="47" t="str">
        <f t="shared" si="30"/>
        <v/>
      </c>
      <c r="F264" s="6"/>
      <c r="G264" s="6"/>
      <c r="H264" s="6"/>
      <c r="I264" s="6"/>
      <c r="J264" s="5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8"/>
      <c r="Z264" s="6"/>
      <c r="AA264" s="37"/>
      <c r="AB264" s="6"/>
      <c r="AC264" s="6"/>
      <c r="AD264" s="6"/>
      <c r="AE264" s="141" t="str">
        <f t="shared" si="32"/>
        <v/>
      </c>
      <c r="AF264" s="14" t="str">
        <f t="shared" si="31"/>
        <v/>
      </c>
      <c r="AG264" s="306" t="str">
        <f>UPPER(IF($X264="","",IF(COUNTIF($AG$34:$AG263,$X264)&lt;1,$X264,"")))</f>
        <v/>
      </c>
      <c r="AH264" s="47" t="str">
        <f t="shared" si="27"/>
        <v/>
      </c>
      <c r="AI264" s="142" t="str">
        <f t="shared" si="33"/>
        <v/>
      </c>
      <c r="AJ264" s="6"/>
      <c r="AK264" s="43"/>
    </row>
    <row r="265" spans="1:37" s="139" customFormat="1">
      <c r="A265" s="47" t="str">
        <f t="shared" si="28"/>
        <v/>
      </c>
      <c r="B265" s="138" t="str">
        <f t="shared" si="29"/>
        <v/>
      </c>
      <c r="C265" s="304"/>
      <c r="D265" s="47">
        <v>231</v>
      </c>
      <c r="E265" s="47" t="str">
        <f t="shared" si="30"/>
        <v/>
      </c>
      <c r="F265" s="6"/>
      <c r="G265" s="6"/>
      <c r="H265" s="6"/>
      <c r="I265" s="6"/>
      <c r="J265" s="5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8"/>
      <c r="Z265" s="6"/>
      <c r="AA265" s="37"/>
      <c r="AB265" s="6"/>
      <c r="AC265" s="6"/>
      <c r="AD265" s="6"/>
      <c r="AE265" s="141" t="str">
        <f t="shared" si="32"/>
        <v/>
      </c>
      <c r="AF265" s="14" t="str">
        <f t="shared" si="31"/>
        <v/>
      </c>
      <c r="AG265" s="306" t="str">
        <f>UPPER(IF($X265="","",IF(COUNTIF($AG$34:$AG264,$X265)&lt;1,$X265,"")))</f>
        <v/>
      </c>
      <c r="AH265" s="47" t="str">
        <f t="shared" si="27"/>
        <v/>
      </c>
      <c r="AI265" s="142" t="str">
        <f t="shared" si="33"/>
        <v/>
      </c>
      <c r="AJ265" s="6"/>
      <c r="AK265" s="43"/>
    </row>
    <row r="266" spans="1:37" s="139" customFormat="1">
      <c r="A266" s="47" t="str">
        <f t="shared" si="28"/>
        <v/>
      </c>
      <c r="B266" s="138" t="str">
        <f t="shared" si="29"/>
        <v/>
      </c>
      <c r="C266" s="303"/>
      <c r="D266" s="47">
        <v>232</v>
      </c>
      <c r="E266" s="47" t="str">
        <f t="shared" si="30"/>
        <v/>
      </c>
      <c r="F266" s="6"/>
      <c r="G266" s="6"/>
      <c r="H266" s="6"/>
      <c r="I266" s="6"/>
      <c r="J266" s="5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8"/>
      <c r="Z266" s="6"/>
      <c r="AA266" s="37"/>
      <c r="AB266" s="6"/>
      <c r="AC266" s="6"/>
      <c r="AD266" s="6"/>
      <c r="AE266" s="141" t="str">
        <f t="shared" si="32"/>
        <v/>
      </c>
      <c r="AF266" s="14" t="str">
        <f t="shared" si="31"/>
        <v/>
      </c>
      <c r="AG266" s="306" t="str">
        <f>UPPER(IF($X266="","",IF(COUNTIF($AG$34:$AG265,$X266)&lt;1,$X266,"")))</f>
        <v/>
      </c>
      <c r="AH266" s="47" t="str">
        <f t="shared" si="27"/>
        <v/>
      </c>
      <c r="AI266" s="142" t="str">
        <f t="shared" si="33"/>
        <v/>
      </c>
      <c r="AJ266" s="6"/>
      <c r="AK266" s="43"/>
    </row>
    <row r="267" spans="1:37" s="139" customFormat="1">
      <c r="A267" s="47" t="str">
        <f t="shared" si="28"/>
        <v/>
      </c>
      <c r="B267" s="138" t="str">
        <f t="shared" si="29"/>
        <v/>
      </c>
      <c r="C267" s="303"/>
      <c r="D267" s="47">
        <v>233</v>
      </c>
      <c r="E267" s="47" t="str">
        <f t="shared" si="30"/>
        <v/>
      </c>
      <c r="F267" s="6"/>
      <c r="G267" s="6"/>
      <c r="H267" s="6"/>
      <c r="I267" s="6"/>
      <c r="J267" s="5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8"/>
      <c r="Z267" s="6"/>
      <c r="AA267" s="37"/>
      <c r="AB267" s="6"/>
      <c r="AC267" s="6"/>
      <c r="AD267" s="6"/>
      <c r="AE267" s="141" t="str">
        <f t="shared" si="32"/>
        <v/>
      </c>
      <c r="AF267" s="14" t="str">
        <f t="shared" si="31"/>
        <v/>
      </c>
      <c r="AG267" s="306" t="str">
        <f>UPPER(IF($X267="","",IF(COUNTIF($AG$34:$AG266,$X267)&lt;1,$X267,"")))</f>
        <v/>
      </c>
      <c r="AH267" s="47" t="str">
        <f t="shared" si="27"/>
        <v/>
      </c>
      <c r="AI267" s="142" t="str">
        <f t="shared" si="33"/>
        <v/>
      </c>
      <c r="AJ267" s="6"/>
      <c r="AK267" s="43"/>
    </row>
    <row r="268" spans="1:37" s="139" customFormat="1">
      <c r="A268" s="47" t="str">
        <f t="shared" si="28"/>
        <v/>
      </c>
      <c r="B268" s="138" t="str">
        <f t="shared" si="29"/>
        <v/>
      </c>
      <c r="C268" s="302"/>
      <c r="D268" s="47">
        <v>234</v>
      </c>
      <c r="E268" s="47" t="str">
        <f t="shared" si="30"/>
        <v/>
      </c>
      <c r="F268" s="6"/>
      <c r="G268" s="6"/>
      <c r="H268" s="6"/>
      <c r="I268" s="6"/>
      <c r="J268" s="5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8"/>
      <c r="Z268" s="6"/>
      <c r="AA268" s="37"/>
      <c r="AB268" s="6"/>
      <c r="AC268" s="6"/>
      <c r="AD268" s="6"/>
      <c r="AE268" s="141" t="str">
        <f t="shared" si="32"/>
        <v/>
      </c>
      <c r="AF268" s="14" t="str">
        <f t="shared" si="31"/>
        <v/>
      </c>
      <c r="AG268" s="306" t="str">
        <f>UPPER(IF($X268="","",IF(COUNTIF($AG$34:$AG267,$X268)&lt;1,$X268,"")))</f>
        <v/>
      </c>
      <c r="AH268" s="47" t="str">
        <f t="shared" si="27"/>
        <v/>
      </c>
      <c r="AI268" s="142" t="str">
        <f t="shared" si="33"/>
        <v/>
      </c>
      <c r="AJ268" s="6"/>
      <c r="AK268" s="43"/>
    </row>
    <row r="269" spans="1:37" s="139" customFormat="1">
      <c r="A269" s="47" t="str">
        <f t="shared" si="28"/>
        <v/>
      </c>
      <c r="B269" s="138" t="str">
        <f t="shared" si="29"/>
        <v/>
      </c>
      <c r="C269" s="302"/>
      <c r="D269" s="47">
        <v>235</v>
      </c>
      <c r="E269" s="47" t="str">
        <f t="shared" si="30"/>
        <v/>
      </c>
      <c r="F269" s="6"/>
      <c r="G269" s="6"/>
      <c r="H269" s="6"/>
      <c r="I269" s="6"/>
      <c r="J269" s="5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8"/>
      <c r="Z269" s="6"/>
      <c r="AA269" s="37"/>
      <c r="AB269" s="6"/>
      <c r="AC269" s="6"/>
      <c r="AD269" s="6"/>
      <c r="AE269" s="141" t="str">
        <f t="shared" si="32"/>
        <v/>
      </c>
      <c r="AF269" s="14" t="str">
        <f t="shared" si="31"/>
        <v/>
      </c>
      <c r="AG269" s="306" t="str">
        <f>UPPER(IF($X269="","",IF(COUNTIF($AG$34:$AG268,$X269)&lt;1,$X269,"")))</f>
        <v/>
      </c>
      <c r="AH269" s="47" t="str">
        <f t="shared" si="27"/>
        <v/>
      </c>
      <c r="AI269" s="142" t="str">
        <f t="shared" si="33"/>
        <v/>
      </c>
      <c r="AJ269" s="6"/>
      <c r="AK269" s="43"/>
    </row>
    <row r="270" spans="1:37" s="139" customFormat="1">
      <c r="A270" s="47" t="str">
        <f t="shared" si="28"/>
        <v/>
      </c>
      <c r="B270" s="138" t="str">
        <f t="shared" si="29"/>
        <v/>
      </c>
      <c r="C270" s="303"/>
      <c r="D270" s="47">
        <v>236</v>
      </c>
      <c r="E270" s="47" t="str">
        <f t="shared" si="30"/>
        <v/>
      </c>
      <c r="F270" s="6"/>
      <c r="G270" s="6"/>
      <c r="H270" s="6"/>
      <c r="I270" s="6"/>
      <c r="J270" s="5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8"/>
      <c r="Z270" s="6"/>
      <c r="AA270" s="37"/>
      <c r="AB270" s="6"/>
      <c r="AC270" s="6"/>
      <c r="AD270" s="6"/>
      <c r="AE270" s="141" t="str">
        <f t="shared" si="32"/>
        <v/>
      </c>
      <c r="AF270" s="14" t="str">
        <f t="shared" si="31"/>
        <v/>
      </c>
      <c r="AG270" s="306" t="str">
        <f>UPPER(IF($X270="","",IF(COUNTIF($AG$34:$AG269,$X270)&lt;1,$X270,"")))</f>
        <v/>
      </c>
      <c r="AH270" s="47" t="str">
        <f t="shared" si="27"/>
        <v/>
      </c>
      <c r="AI270" s="142" t="str">
        <f t="shared" si="33"/>
        <v/>
      </c>
      <c r="AJ270" s="6"/>
      <c r="AK270" s="43"/>
    </row>
    <row r="271" spans="1:37" s="139" customFormat="1">
      <c r="A271" s="47" t="str">
        <f t="shared" si="28"/>
        <v/>
      </c>
      <c r="B271" s="138" t="str">
        <f t="shared" si="29"/>
        <v/>
      </c>
      <c r="C271" s="302"/>
      <c r="D271" s="47">
        <v>237</v>
      </c>
      <c r="E271" s="47" t="str">
        <f t="shared" si="30"/>
        <v/>
      </c>
      <c r="F271" s="6"/>
      <c r="G271" s="6"/>
      <c r="H271" s="6"/>
      <c r="I271" s="6"/>
      <c r="J271" s="5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8"/>
      <c r="Z271" s="6"/>
      <c r="AA271" s="37"/>
      <c r="AB271" s="6"/>
      <c r="AC271" s="6"/>
      <c r="AD271" s="6"/>
      <c r="AE271" s="141" t="str">
        <f t="shared" si="32"/>
        <v/>
      </c>
      <c r="AF271" s="14" t="str">
        <f t="shared" si="31"/>
        <v/>
      </c>
      <c r="AG271" s="306" t="str">
        <f>UPPER(IF($X271="","",IF(COUNTIF($AG$34:$AG270,$X271)&lt;1,$X271,"")))</f>
        <v/>
      </c>
      <c r="AH271" s="47" t="str">
        <f t="shared" si="27"/>
        <v/>
      </c>
      <c r="AI271" s="142" t="str">
        <f t="shared" si="33"/>
        <v/>
      </c>
      <c r="AJ271" s="6"/>
      <c r="AK271" s="43"/>
    </row>
    <row r="272" spans="1:37" s="139" customFormat="1">
      <c r="A272" s="47" t="str">
        <f t="shared" si="28"/>
        <v/>
      </c>
      <c r="B272" s="138" t="str">
        <f t="shared" si="29"/>
        <v/>
      </c>
      <c r="C272" s="304"/>
      <c r="D272" s="47">
        <v>238</v>
      </c>
      <c r="E272" s="47" t="str">
        <f t="shared" si="30"/>
        <v/>
      </c>
      <c r="F272" s="6"/>
      <c r="G272" s="6"/>
      <c r="H272" s="6"/>
      <c r="I272" s="6"/>
      <c r="J272" s="5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8"/>
      <c r="Z272" s="6"/>
      <c r="AA272" s="37"/>
      <c r="AB272" s="6"/>
      <c r="AC272" s="6"/>
      <c r="AD272" s="6"/>
      <c r="AE272" s="141" t="str">
        <f t="shared" si="32"/>
        <v/>
      </c>
      <c r="AF272" s="14" t="str">
        <f t="shared" si="31"/>
        <v/>
      </c>
      <c r="AG272" s="306" t="str">
        <f>UPPER(IF($X272="","",IF(COUNTIF($AG$34:$AG271,$X272)&lt;1,$X272,"")))</f>
        <v/>
      </c>
      <c r="AH272" s="47" t="str">
        <f t="shared" si="27"/>
        <v/>
      </c>
      <c r="AI272" s="142" t="str">
        <f t="shared" si="33"/>
        <v/>
      </c>
      <c r="AJ272" s="6"/>
      <c r="AK272" s="43"/>
    </row>
    <row r="273" spans="1:37" s="139" customFormat="1">
      <c r="A273" s="47" t="str">
        <f t="shared" si="28"/>
        <v/>
      </c>
      <c r="B273" s="138" t="str">
        <f t="shared" si="29"/>
        <v/>
      </c>
      <c r="C273" s="303"/>
      <c r="D273" s="47">
        <v>239</v>
      </c>
      <c r="E273" s="47" t="str">
        <f t="shared" si="30"/>
        <v/>
      </c>
      <c r="F273" s="6"/>
      <c r="G273" s="6"/>
      <c r="H273" s="6"/>
      <c r="I273" s="6"/>
      <c r="J273" s="5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8"/>
      <c r="Z273" s="6"/>
      <c r="AA273" s="37"/>
      <c r="AB273" s="6"/>
      <c r="AC273" s="6"/>
      <c r="AD273" s="6"/>
      <c r="AE273" s="141" t="str">
        <f t="shared" si="32"/>
        <v/>
      </c>
      <c r="AF273" s="14" t="str">
        <f t="shared" si="31"/>
        <v/>
      </c>
      <c r="AG273" s="306" t="str">
        <f>UPPER(IF($X273="","",IF(COUNTIF($AG$34:$AG272,$X273)&lt;1,$X273,"")))</f>
        <v/>
      </c>
      <c r="AH273" s="47" t="str">
        <f t="shared" si="27"/>
        <v/>
      </c>
      <c r="AI273" s="142" t="str">
        <f t="shared" si="33"/>
        <v/>
      </c>
      <c r="AJ273" s="6"/>
      <c r="AK273" s="43"/>
    </row>
    <row r="274" spans="1:37" s="139" customFormat="1">
      <c r="A274" s="47" t="str">
        <f t="shared" si="28"/>
        <v/>
      </c>
      <c r="B274" s="138" t="str">
        <f t="shared" si="29"/>
        <v/>
      </c>
      <c r="C274" s="303"/>
      <c r="D274" s="47">
        <v>240</v>
      </c>
      <c r="E274" s="47" t="str">
        <f t="shared" si="30"/>
        <v/>
      </c>
      <c r="F274" s="6"/>
      <c r="G274" s="6"/>
      <c r="H274" s="6"/>
      <c r="I274" s="6"/>
      <c r="J274" s="5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8"/>
      <c r="Z274" s="6"/>
      <c r="AA274" s="37"/>
      <c r="AB274" s="6"/>
      <c r="AC274" s="6"/>
      <c r="AD274" s="6"/>
      <c r="AE274" s="141" t="str">
        <f t="shared" si="32"/>
        <v/>
      </c>
      <c r="AF274" s="14" t="str">
        <f t="shared" si="31"/>
        <v/>
      </c>
      <c r="AG274" s="306" t="str">
        <f>UPPER(IF($X274="","",IF(COUNTIF($AG$34:$AG273,$X274)&lt;1,$X274,"")))</f>
        <v/>
      </c>
      <c r="AH274" s="47" t="str">
        <f t="shared" si="27"/>
        <v/>
      </c>
      <c r="AI274" s="142" t="str">
        <f t="shared" si="33"/>
        <v/>
      </c>
      <c r="AJ274" s="6"/>
      <c r="AK274" s="43"/>
    </row>
    <row r="275" spans="1:37" s="139" customFormat="1">
      <c r="A275" s="47" t="str">
        <f t="shared" si="28"/>
        <v/>
      </c>
      <c r="B275" s="138" t="str">
        <f t="shared" si="29"/>
        <v/>
      </c>
      <c r="C275" s="302"/>
      <c r="D275" s="47">
        <v>241</v>
      </c>
      <c r="E275" s="47" t="str">
        <f t="shared" si="30"/>
        <v/>
      </c>
      <c r="F275" s="6"/>
      <c r="G275" s="6"/>
      <c r="H275" s="6"/>
      <c r="I275" s="6"/>
      <c r="J275" s="5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8"/>
      <c r="Z275" s="6"/>
      <c r="AA275" s="37"/>
      <c r="AB275" s="6"/>
      <c r="AC275" s="6"/>
      <c r="AD275" s="6"/>
      <c r="AE275" s="141" t="str">
        <f t="shared" si="32"/>
        <v/>
      </c>
      <c r="AF275" s="14" t="str">
        <f t="shared" si="31"/>
        <v/>
      </c>
      <c r="AG275" s="306" t="str">
        <f>UPPER(IF($X275="","",IF(COUNTIF($AG$34:$AG274,$X275)&lt;1,$X275,"")))</f>
        <v/>
      </c>
      <c r="AH275" s="47" t="str">
        <f t="shared" ref="AH275:AH338" si="39">IF(X275="","",IF(COUNTIF(X$35:X$1035,$X275)&lt;4,"每隊最少4人",IF(COUNTIF(X$35:X$1035,X275)&gt;6,"每隊最多6人",COUNTIF(X$35:X$1035,X275))))</f>
        <v/>
      </c>
      <c r="AI275" s="142" t="str">
        <f t="shared" si="33"/>
        <v/>
      </c>
      <c r="AJ275" s="6"/>
      <c r="AK275" s="43"/>
    </row>
    <row r="276" spans="1:37" s="139" customFormat="1">
      <c r="A276" s="47" t="str">
        <f t="shared" si="28"/>
        <v/>
      </c>
      <c r="B276" s="138" t="str">
        <f t="shared" si="29"/>
        <v/>
      </c>
      <c r="C276" s="303"/>
      <c r="D276" s="47">
        <v>242</v>
      </c>
      <c r="E276" s="47" t="str">
        <f t="shared" si="30"/>
        <v/>
      </c>
      <c r="F276" s="6"/>
      <c r="G276" s="6"/>
      <c r="H276" s="6"/>
      <c r="I276" s="6"/>
      <c r="J276" s="5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8"/>
      <c r="Z276" s="6"/>
      <c r="AA276" s="37"/>
      <c r="AB276" s="6"/>
      <c r="AC276" s="6"/>
      <c r="AD276" s="6"/>
      <c r="AE276" s="141" t="str">
        <f t="shared" si="32"/>
        <v/>
      </c>
      <c r="AF276" s="14" t="str">
        <f t="shared" si="31"/>
        <v/>
      </c>
      <c r="AG276" s="306" t="str">
        <f>UPPER(IF($X276="","",IF(COUNTIF($AG$34:$AG275,$X276)&lt;1,$X276,"")))</f>
        <v/>
      </c>
      <c r="AH276" s="47" t="str">
        <f t="shared" si="39"/>
        <v/>
      </c>
      <c r="AI276" s="142" t="str">
        <f t="shared" si="33"/>
        <v/>
      </c>
      <c r="AJ276" s="6"/>
      <c r="AK276" s="43"/>
    </row>
    <row r="277" spans="1:37" s="139" customFormat="1">
      <c r="A277" s="47" t="str">
        <f t="shared" si="28"/>
        <v/>
      </c>
      <c r="B277" s="138" t="str">
        <f t="shared" si="29"/>
        <v/>
      </c>
      <c r="C277" s="304"/>
      <c r="D277" s="47">
        <v>243</v>
      </c>
      <c r="E277" s="47" t="str">
        <f t="shared" si="30"/>
        <v/>
      </c>
      <c r="F277" s="6"/>
      <c r="G277" s="6"/>
      <c r="H277" s="6"/>
      <c r="I277" s="6"/>
      <c r="J277" s="5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8"/>
      <c r="Z277" s="6"/>
      <c r="AA277" s="37"/>
      <c r="AB277" s="6"/>
      <c r="AC277" s="6"/>
      <c r="AD277" s="6"/>
      <c r="AE277" s="141" t="str">
        <f t="shared" si="32"/>
        <v/>
      </c>
      <c r="AF277" s="14" t="str">
        <f t="shared" si="31"/>
        <v/>
      </c>
      <c r="AG277" s="306" t="str">
        <f>UPPER(IF($X277="","",IF(COUNTIF($AG$34:$AG276,$X277)&lt;1,$X277,"")))</f>
        <v/>
      </c>
      <c r="AH277" s="47" t="str">
        <f t="shared" si="39"/>
        <v/>
      </c>
      <c r="AI277" s="142" t="str">
        <f t="shared" si="33"/>
        <v/>
      </c>
      <c r="AJ277" s="6"/>
      <c r="AK277" s="43"/>
    </row>
    <row r="278" spans="1:37" s="139" customFormat="1">
      <c r="A278" s="47" t="str">
        <f t="shared" si="28"/>
        <v/>
      </c>
      <c r="B278" s="138" t="str">
        <f t="shared" si="29"/>
        <v/>
      </c>
      <c r="C278" s="303"/>
      <c r="D278" s="47">
        <v>244</v>
      </c>
      <c r="E278" s="47" t="str">
        <f t="shared" si="30"/>
        <v/>
      </c>
      <c r="F278" s="6"/>
      <c r="G278" s="6"/>
      <c r="H278" s="6"/>
      <c r="I278" s="6"/>
      <c r="J278" s="5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8"/>
      <c r="Z278" s="6"/>
      <c r="AA278" s="37"/>
      <c r="AB278" s="6"/>
      <c r="AC278" s="6"/>
      <c r="AD278" s="6"/>
      <c r="AE278" s="141" t="str">
        <f t="shared" si="32"/>
        <v/>
      </c>
      <c r="AF278" s="14" t="str">
        <f t="shared" si="31"/>
        <v/>
      </c>
      <c r="AG278" s="306" t="str">
        <f>UPPER(IF($X278="","",IF(COUNTIF($AG$34:$AG277,$X278)&lt;1,$X278,"")))</f>
        <v/>
      </c>
      <c r="AH278" s="47" t="str">
        <f t="shared" si="39"/>
        <v/>
      </c>
      <c r="AI278" s="142" t="str">
        <f t="shared" si="33"/>
        <v/>
      </c>
      <c r="AJ278" s="6"/>
      <c r="AK278" s="43"/>
    </row>
    <row r="279" spans="1:37" s="139" customFormat="1">
      <c r="A279" s="47" t="str">
        <f t="shared" si="28"/>
        <v/>
      </c>
      <c r="B279" s="138" t="str">
        <f t="shared" si="29"/>
        <v/>
      </c>
      <c r="C279" s="304"/>
      <c r="D279" s="47">
        <v>245</v>
      </c>
      <c r="E279" s="47" t="str">
        <f t="shared" si="30"/>
        <v/>
      </c>
      <c r="F279" s="6"/>
      <c r="G279" s="6"/>
      <c r="H279" s="6"/>
      <c r="I279" s="6"/>
      <c r="J279" s="5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8"/>
      <c r="Z279" s="6"/>
      <c r="AA279" s="37"/>
      <c r="AB279" s="6"/>
      <c r="AC279" s="6"/>
      <c r="AD279" s="6"/>
      <c r="AE279" s="141" t="str">
        <f t="shared" si="32"/>
        <v/>
      </c>
      <c r="AF279" s="14" t="str">
        <f t="shared" si="31"/>
        <v/>
      </c>
      <c r="AG279" s="306" t="str">
        <f>UPPER(IF($X279="","",IF(COUNTIF($AG$34:$AG278,$X279)&lt;1,$X279,"")))</f>
        <v/>
      </c>
      <c r="AH279" s="47" t="str">
        <f t="shared" si="39"/>
        <v/>
      </c>
      <c r="AI279" s="142" t="str">
        <f t="shared" si="33"/>
        <v/>
      </c>
      <c r="AJ279" s="6"/>
      <c r="AK279" s="43"/>
    </row>
    <row r="280" spans="1:37" s="139" customFormat="1">
      <c r="A280" s="47" t="str">
        <f t="shared" si="28"/>
        <v/>
      </c>
      <c r="B280" s="138" t="str">
        <f t="shared" si="29"/>
        <v/>
      </c>
      <c r="C280" s="301"/>
      <c r="D280" s="47">
        <v>246</v>
      </c>
      <c r="E280" s="47" t="str">
        <f t="shared" si="30"/>
        <v/>
      </c>
      <c r="F280" s="6"/>
      <c r="G280" s="6"/>
      <c r="H280" s="6"/>
      <c r="I280" s="6"/>
      <c r="J280" s="5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8"/>
      <c r="Z280" s="6"/>
      <c r="AA280" s="37"/>
      <c r="AB280" s="6"/>
      <c r="AC280" s="6"/>
      <c r="AD280" s="6"/>
      <c r="AE280" s="141" t="str">
        <f t="shared" si="32"/>
        <v/>
      </c>
      <c r="AF280" s="14" t="str">
        <f t="shared" si="31"/>
        <v/>
      </c>
      <c r="AG280" s="306" t="str">
        <f>UPPER(IF($X280="","",IF(COUNTIF($AG$34:$AG279,$X280)&lt;1,$X280,"")))</f>
        <v/>
      </c>
      <c r="AH280" s="47" t="str">
        <f t="shared" si="39"/>
        <v/>
      </c>
      <c r="AI280" s="142" t="str">
        <f t="shared" si="33"/>
        <v/>
      </c>
      <c r="AJ280" s="6"/>
      <c r="AK280" s="43"/>
    </row>
    <row r="281" spans="1:37" s="139" customFormat="1">
      <c r="A281" s="47" t="str">
        <f t="shared" si="28"/>
        <v/>
      </c>
      <c r="B281" s="138" t="str">
        <f t="shared" si="29"/>
        <v/>
      </c>
      <c r="C281" s="302"/>
      <c r="D281" s="47">
        <v>247</v>
      </c>
      <c r="E281" s="47" t="str">
        <f t="shared" si="30"/>
        <v/>
      </c>
      <c r="F281" s="6"/>
      <c r="G281" s="6"/>
      <c r="H281" s="6"/>
      <c r="I281" s="6"/>
      <c r="J281" s="5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8"/>
      <c r="Z281" s="6"/>
      <c r="AA281" s="37"/>
      <c r="AB281" s="6"/>
      <c r="AC281" s="6"/>
      <c r="AD281" s="6"/>
      <c r="AE281" s="141" t="str">
        <f t="shared" si="32"/>
        <v/>
      </c>
      <c r="AF281" s="14" t="str">
        <f t="shared" si="31"/>
        <v/>
      </c>
      <c r="AG281" s="306" t="str">
        <f>UPPER(IF($X281="","",IF(COUNTIF($AG$34:$AG280,$X281)&lt;1,$X281,"")))</f>
        <v/>
      </c>
      <c r="AH281" s="47" t="str">
        <f t="shared" si="39"/>
        <v/>
      </c>
      <c r="AI281" s="142" t="str">
        <f t="shared" si="33"/>
        <v/>
      </c>
      <c r="AJ281" s="6"/>
      <c r="AK281" s="43"/>
    </row>
    <row r="282" spans="1:37" s="139" customFormat="1">
      <c r="A282" s="47" t="str">
        <f t="shared" si="28"/>
        <v/>
      </c>
      <c r="B282" s="138" t="str">
        <f t="shared" si="29"/>
        <v/>
      </c>
      <c r="C282" s="304"/>
      <c r="D282" s="47">
        <v>248</v>
      </c>
      <c r="E282" s="47" t="str">
        <f t="shared" si="30"/>
        <v/>
      </c>
      <c r="F282" s="6"/>
      <c r="G282" s="6"/>
      <c r="H282" s="6"/>
      <c r="I282" s="6"/>
      <c r="J282" s="5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8"/>
      <c r="Z282" s="6"/>
      <c r="AA282" s="37"/>
      <c r="AB282" s="6"/>
      <c r="AC282" s="6"/>
      <c r="AD282" s="6"/>
      <c r="AE282" s="141" t="str">
        <f t="shared" si="32"/>
        <v/>
      </c>
      <c r="AF282" s="14" t="str">
        <f t="shared" si="31"/>
        <v/>
      </c>
      <c r="AG282" s="306" t="str">
        <f>UPPER(IF($X282="","",IF(COUNTIF($AG$34:$AG281,$X282)&lt;1,$X282,"")))</f>
        <v/>
      </c>
      <c r="AH282" s="47" t="str">
        <f t="shared" si="39"/>
        <v/>
      </c>
      <c r="AI282" s="142" t="str">
        <f t="shared" si="33"/>
        <v/>
      </c>
      <c r="AJ282" s="6"/>
      <c r="AK282" s="43"/>
    </row>
    <row r="283" spans="1:37" s="139" customFormat="1">
      <c r="A283" s="47" t="str">
        <f t="shared" si="28"/>
        <v/>
      </c>
      <c r="B283" s="138" t="str">
        <f t="shared" si="29"/>
        <v/>
      </c>
      <c r="C283" s="303"/>
      <c r="D283" s="47">
        <v>249</v>
      </c>
      <c r="E283" s="47" t="str">
        <f t="shared" si="30"/>
        <v/>
      </c>
      <c r="F283" s="6"/>
      <c r="G283" s="6"/>
      <c r="H283" s="6"/>
      <c r="I283" s="6"/>
      <c r="J283" s="5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8"/>
      <c r="Z283" s="6"/>
      <c r="AA283" s="37"/>
      <c r="AB283" s="6"/>
      <c r="AC283" s="6"/>
      <c r="AD283" s="6"/>
      <c r="AE283" s="141" t="str">
        <f t="shared" si="32"/>
        <v/>
      </c>
      <c r="AF283" s="14" t="str">
        <f t="shared" si="31"/>
        <v/>
      </c>
      <c r="AG283" s="306" t="str">
        <f>UPPER(IF($X283="","",IF(COUNTIF($AG$34:$AG282,$X283)&lt;1,$X283,"")))</f>
        <v/>
      </c>
      <c r="AH283" s="47" t="str">
        <f t="shared" si="39"/>
        <v/>
      </c>
      <c r="AI283" s="142" t="str">
        <f t="shared" si="33"/>
        <v/>
      </c>
      <c r="AJ283" s="6"/>
      <c r="AK283" s="43"/>
    </row>
    <row r="284" spans="1:37" s="139" customFormat="1">
      <c r="A284" s="47" t="str">
        <f t="shared" si="28"/>
        <v/>
      </c>
      <c r="B284" s="138" t="str">
        <f t="shared" si="29"/>
        <v/>
      </c>
      <c r="C284" s="301"/>
      <c r="D284" s="47">
        <v>250</v>
      </c>
      <c r="E284" s="47" t="str">
        <f t="shared" si="30"/>
        <v/>
      </c>
      <c r="F284" s="6"/>
      <c r="G284" s="6"/>
      <c r="H284" s="6"/>
      <c r="I284" s="6"/>
      <c r="J284" s="5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8"/>
      <c r="Z284" s="6"/>
      <c r="AA284" s="37"/>
      <c r="AB284" s="6"/>
      <c r="AC284" s="6"/>
      <c r="AD284" s="6"/>
      <c r="AE284" s="141" t="str">
        <f t="shared" si="32"/>
        <v/>
      </c>
      <c r="AF284" s="14" t="str">
        <f t="shared" si="31"/>
        <v/>
      </c>
      <c r="AG284" s="306" t="str">
        <f>UPPER(IF($X284="","",IF(COUNTIF($AG$34:$AG283,$X284)&lt;1,$X284,"")))</f>
        <v/>
      </c>
      <c r="AH284" s="47" t="str">
        <f t="shared" si="39"/>
        <v/>
      </c>
      <c r="AI284" s="142" t="str">
        <f t="shared" si="33"/>
        <v/>
      </c>
      <c r="AJ284" s="6"/>
      <c r="AK284" s="43"/>
    </row>
    <row r="285" spans="1:37" s="139" customFormat="1">
      <c r="A285" s="47" t="str">
        <f t="shared" si="28"/>
        <v/>
      </c>
      <c r="B285" s="138" t="str">
        <f t="shared" si="29"/>
        <v/>
      </c>
      <c r="C285" s="301"/>
      <c r="D285" s="47">
        <v>251</v>
      </c>
      <c r="E285" s="47" t="str">
        <f t="shared" si="30"/>
        <v/>
      </c>
      <c r="F285" s="6"/>
      <c r="G285" s="6"/>
      <c r="H285" s="6"/>
      <c r="I285" s="6"/>
      <c r="J285" s="5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8"/>
      <c r="Z285" s="6"/>
      <c r="AA285" s="37"/>
      <c r="AB285" s="6"/>
      <c r="AC285" s="6"/>
      <c r="AD285" s="6"/>
      <c r="AE285" s="141" t="str">
        <f t="shared" si="32"/>
        <v/>
      </c>
      <c r="AF285" s="14" t="str">
        <f t="shared" si="31"/>
        <v/>
      </c>
      <c r="AG285" s="306" t="str">
        <f>UPPER(IF($X285="","",IF(COUNTIF($AG$34:$AG284,$X285)&lt;1,$X285,"")))</f>
        <v/>
      </c>
      <c r="AH285" s="47" t="str">
        <f t="shared" si="39"/>
        <v/>
      </c>
      <c r="AI285" s="142" t="str">
        <f t="shared" si="33"/>
        <v/>
      </c>
      <c r="AJ285" s="6"/>
      <c r="AK285" s="43"/>
    </row>
    <row r="286" spans="1:37" s="139" customFormat="1">
      <c r="A286" s="47" t="str">
        <f t="shared" si="28"/>
        <v/>
      </c>
      <c r="B286" s="138" t="str">
        <f t="shared" si="29"/>
        <v/>
      </c>
      <c r="C286" s="303"/>
      <c r="D286" s="47">
        <v>252</v>
      </c>
      <c r="E286" s="47" t="str">
        <f t="shared" si="30"/>
        <v/>
      </c>
      <c r="F286" s="6"/>
      <c r="G286" s="6"/>
      <c r="H286" s="6"/>
      <c r="I286" s="6"/>
      <c r="J286" s="5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8"/>
      <c r="Z286" s="6"/>
      <c r="AA286" s="37"/>
      <c r="AB286" s="6"/>
      <c r="AC286" s="6"/>
      <c r="AD286" s="6"/>
      <c r="AE286" s="141" t="str">
        <f t="shared" si="32"/>
        <v/>
      </c>
      <c r="AF286" s="14" t="str">
        <f t="shared" si="31"/>
        <v/>
      </c>
      <c r="AG286" s="306" t="str">
        <f>UPPER(IF($X286="","",IF(COUNTIF($AG$34:$AG285,$X286)&lt;1,$X286,"")))</f>
        <v/>
      </c>
      <c r="AH286" s="47" t="str">
        <f t="shared" si="39"/>
        <v/>
      </c>
      <c r="AI286" s="142" t="str">
        <f t="shared" si="33"/>
        <v/>
      </c>
      <c r="AJ286" s="6"/>
      <c r="AK286" s="43"/>
    </row>
    <row r="287" spans="1:37" s="139" customFormat="1">
      <c r="A287" s="47" t="str">
        <f t="shared" si="28"/>
        <v/>
      </c>
      <c r="B287" s="138" t="str">
        <f t="shared" si="29"/>
        <v/>
      </c>
      <c r="C287" s="302"/>
      <c r="D287" s="47">
        <v>253</v>
      </c>
      <c r="E287" s="47" t="str">
        <f t="shared" si="30"/>
        <v/>
      </c>
      <c r="F287" s="6"/>
      <c r="G287" s="6"/>
      <c r="H287" s="6"/>
      <c r="I287" s="6"/>
      <c r="J287" s="5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8"/>
      <c r="Z287" s="6"/>
      <c r="AA287" s="37"/>
      <c r="AB287" s="6"/>
      <c r="AC287" s="6"/>
      <c r="AD287" s="6"/>
      <c r="AE287" s="141" t="str">
        <f t="shared" si="32"/>
        <v/>
      </c>
      <c r="AF287" s="14" t="str">
        <f t="shared" si="31"/>
        <v/>
      </c>
      <c r="AG287" s="306" t="str">
        <f>UPPER(IF($X287="","",IF(COUNTIF($AG$34:$AG286,$X287)&lt;1,$X287,"")))</f>
        <v/>
      </c>
      <c r="AH287" s="47" t="str">
        <f t="shared" si="39"/>
        <v/>
      </c>
      <c r="AI287" s="142" t="str">
        <f t="shared" si="33"/>
        <v/>
      </c>
      <c r="AJ287" s="6"/>
      <c r="AK287" s="43"/>
    </row>
    <row r="288" spans="1:37" s="139" customFormat="1">
      <c r="A288" s="47" t="str">
        <f t="shared" si="28"/>
        <v/>
      </c>
      <c r="B288" s="138" t="str">
        <f t="shared" si="29"/>
        <v/>
      </c>
      <c r="C288" s="304"/>
      <c r="D288" s="47">
        <v>254</v>
      </c>
      <c r="E288" s="47" t="str">
        <f t="shared" si="30"/>
        <v/>
      </c>
      <c r="F288" s="6"/>
      <c r="G288" s="6"/>
      <c r="H288" s="6"/>
      <c r="I288" s="6"/>
      <c r="J288" s="5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8"/>
      <c r="Z288" s="6"/>
      <c r="AA288" s="37"/>
      <c r="AB288" s="6"/>
      <c r="AC288" s="6"/>
      <c r="AD288" s="6"/>
      <c r="AE288" s="141" t="str">
        <f t="shared" si="32"/>
        <v/>
      </c>
      <c r="AF288" s="14" t="str">
        <f t="shared" si="31"/>
        <v/>
      </c>
      <c r="AG288" s="306" t="str">
        <f>UPPER(IF($X288="","",IF(COUNTIF($AG$34:$AG287,$X288)&lt;1,$X288,"")))</f>
        <v/>
      </c>
      <c r="AH288" s="47" t="str">
        <f t="shared" si="39"/>
        <v/>
      </c>
      <c r="AI288" s="142" t="str">
        <f t="shared" si="33"/>
        <v/>
      </c>
      <c r="AJ288" s="6"/>
      <c r="AK288" s="43"/>
    </row>
    <row r="289" spans="1:37" s="139" customFormat="1">
      <c r="A289" s="47" t="str">
        <f t="shared" si="28"/>
        <v/>
      </c>
      <c r="B289" s="138" t="str">
        <f t="shared" si="29"/>
        <v/>
      </c>
      <c r="C289" s="302"/>
      <c r="D289" s="47">
        <v>255</v>
      </c>
      <c r="E289" s="47" t="str">
        <f t="shared" si="30"/>
        <v/>
      </c>
      <c r="F289" s="6"/>
      <c r="G289" s="6"/>
      <c r="H289" s="6"/>
      <c r="I289" s="6"/>
      <c r="J289" s="5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8"/>
      <c r="Z289" s="6"/>
      <c r="AA289" s="37"/>
      <c r="AB289" s="6"/>
      <c r="AC289" s="6"/>
      <c r="AD289" s="6"/>
      <c r="AE289" s="141" t="str">
        <f t="shared" si="32"/>
        <v/>
      </c>
      <c r="AF289" s="14" t="str">
        <f t="shared" si="31"/>
        <v/>
      </c>
      <c r="AG289" s="306" t="str">
        <f>UPPER(IF($X289="","",IF(COUNTIF($AG$34:$AG288,$X289)&lt;1,$X289,"")))</f>
        <v/>
      </c>
      <c r="AH289" s="47" t="str">
        <f t="shared" si="39"/>
        <v/>
      </c>
      <c r="AI289" s="142" t="str">
        <f t="shared" si="33"/>
        <v/>
      </c>
      <c r="AJ289" s="6"/>
      <c r="AK289" s="43"/>
    </row>
    <row r="290" spans="1:37" s="139" customFormat="1">
      <c r="A290" s="47" t="str">
        <f t="shared" si="28"/>
        <v/>
      </c>
      <c r="B290" s="138" t="str">
        <f t="shared" si="29"/>
        <v/>
      </c>
      <c r="C290" s="303"/>
      <c r="D290" s="47">
        <v>256</v>
      </c>
      <c r="E290" s="47" t="str">
        <f t="shared" si="30"/>
        <v/>
      </c>
      <c r="F290" s="6"/>
      <c r="G290" s="6"/>
      <c r="H290" s="6"/>
      <c r="I290" s="6"/>
      <c r="J290" s="5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8"/>
      <c r="Z290" s="6"/>
      <c r="AA290" s="37"/>
      <c r="AB290" s="6"/>
      <c r="AC290" s="6"/>
      <c r="AD290" s="6"/>
      <c r="AE290" s="141" t="str">
        <f t="shared" si="32"/>
        <v/>
      </c>
      <c r="AF290" s="14" t="str">
        <f t="shared" si="31"/>
        <v/>
      </c>
      <c r="AG290" s="306" t="str">
        <f>UPPER(IF($X290="","",IF(COUNTIF($AG$34:$AG289,$X290)&lt;1,$X290,"")))</f>
        <v/>
      </c>
      <c r="AH290" s="47" t="str">
        <f t="shared" si="39"/>
        <v/>
      </c>
      <c r="AI290" s="142" t="str">
        <f t="shared" si="33"/>
        <v/>
      </c>
      <c r="AJ290" s="6"/>
      <c r="AK290" s="43"/>
    </row>
    <row r="291" spans="1:37" s="139" customFormat="1">
      <c r="A291" s="47" t="str">
        <f t="shared" ref="A291:A354" si="40">E291</f>
        <v/>
      </c>
      <c r="B291" s="138" t="str">
        <f t="shared" ref="B291:B354" si="41">IF(G291="","",IF(C291="","X",A291&amp;TEXT(C291,"000")))</f>
        <v/>
      </c>
      <c r="C291" s="302"/>
      <c r="D291" s="47">
        <v>257</v>
      </c>
      <c r="E291" s="47" t="str">
        <f t="shared" ref="E291:E354" si="42">IF($H291="M",VLOOKUP($I291,$D$4:$F$9,2,0),IF(H291="F",VLOOKUP($I291,$D$4:$F$9,3,0),IF($H291="","")))</f>
        <v/>
      </c>
      <c r="F291" s="6"/>
      <c r="G291" s="6"/>
      <c r="H291" s="6"/>
      <c r="I291" s="6"/>
      <c r="J291" s="5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8"/>
      <c r="Z291" s="6"/>
      <c r="AA291" s="37"/>
      <c r="AB291" s="6"/>
      <c r="AC291" s="6"/>
      <c r="AD291" s="6"/>
      <c r="AE291" s="141" t="str">
        <f t="shared" si="32"/>
        <v/>
      </c>
      <c r="AF291" s="14" t="str">
        <f t="shared" ref="AF291:AF354" si="43">IF(AG291="","",$AF$31)</f>
        <v/>
      </c>
      <c r="AG291" s="306" t="str">
        <f>UPPER(IF($X291="","",IF(COUNTIF($AG$34:$AG290,$X291)&lt;1,$X291,"")))</f>
        <v/>
      </c>
      <c r="AH291" s="47" t="str">
        <f t="shared" si="39"/>
        <v/>
      </c>
      <c r="AI291" s="142" t="str">
        <f t="shared" si="33"/>
        <v/>
      </c>
      <c r="AJ291" s="6"/>
      <c r="AK291" s="43"/>
    </row>
    <row r="292" spans="1:37" s="139" customFormat="1">
      <c r="A292" s="47" t="str">
        <f t="shared" si="40"/>
        <v/>
      </c>
      <c r="B292" s="138" t="str">
        <f t="shared" si="41"/>
        <v/>
      </c>
      <c r="C292" s="301"/>
      <c r="D292" s="47">
        <v>258</v>
      </c>
      <c r="E292" s="47" t="str">
        <f t="shared" si="42"/>
        <v/>
      </c>
      <c r="F292" s="6"/>
      <c r="G292" s="6"/>
      <c r="H292" s="6"/>
      <c r="I292" s="6"/>
      <c r="J292" s="5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8"/>
      <c r="Z292" s="6"/>
      <c r="AA292" s="37"/>
      <c r="AB292" s="6"/>
      <c r="AC292" s="6"/>
      <c r="AD292" s="6"/>
      <c r="AE292" s="141" t="str">
        <f t="shared" ref="AE292:AE355" si="44">IF(I292="","",IF(COUNTA(K292:U292)&gt;4,"超過項目上限",IF(COUNTA(K292:U292)=0,"請選個人項目",IF(COUNTA(Z292)=1,COUNTA(K292:U292)*($AE$31+$AE$32)+$AE$30,IF(COUNTA(Z292)=0,COUNTA(K292:U292)*$AE$31+$AE$30,"輸入錯誤")))))</f>
        <v/>
      </c>
      <c r="AF292" s="14" t="str">
        <f t="shared" si="43"/>
        <v/>
      </c>
      <c r="AG292" s="306" t="str">
        <f>UPPER(IF($X292="","",IF(COUNTIF($AG$34:$AG291,$X292)&lt;1,$X292,"")))</f>
        <v/>
      </c>
      <c r="AH292" s="47" t="str">
        <f t="shared" si="39"/>
        <v/>
      </c>
      <c r="AI292" s="142" t="str">
        <f t="shared" ref="AI292:AI355" si="45">IF($E292="","",IF(ISTEXT($AE292),"輸入有錯誤",IF($Y292="",SUM($AE292:$AF292)+$AK292,SUM($AE292:$AF292)+$AK292+$Y$34)))</f>
        <v/>
      </c>
      <c r="AJ292" s="6"/>
      <c r="AK292" s="43"/>
    </row>
    <row r="293" spans="1:37" s="139" customFormat="1">
      <c r="A293" s="47" t="str">
        <f t="shared" si="40"/>
        <v/>
      </c>
      <c r="B293" s="138" t="str">
        <f t="shared" si="41"/>
        <v/>
      </c>
      <c r="C293" s="303"/>
      <c r="D293" s="47">
        <v>259</v>
      </c>
      <c r="E293" s="47" t="str">
        <f t="shared" si="42"/>
        <v/>
      </c>
      <c r="F293" s="6"/>
      <c r="G293" s="6"/>
      <c r="H293" s="6"/>
      <c r="I293" s="6"/>
      <c r="J293" s="5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8"/>
      <c r="Z293" s="6"/>
      <c r="AA293" s="37"/>
      <c r="AB293" s="6"/>
      <c r="AC293" s="6"/>
      <c r="AD293" s="6"/>
      <c r="AE293" s="141" t="str">
        <f t="shared" si="44"/>
        <v/>
      </c>
      <c r="AF293" s="14" t="str">
        <f t="shared" si="43"/>
        <v/>
      </c>
      <c r="AG293" s="306" t="str">
        <f>UPPER(IF($X293="","",IF(COUNTIF($AG$34:$AG292,$X293)&lt;1,$X293,"")))</f>
        <v/>
      </c>
      <c r="AH293" s="47" t="str">
        <f t="shared" si="39"/>
        <v/>
      </c>
      <c r="AI293" s="142" t="str">
        <f t="shared" si="45"/>
        <v/>
      </c>
      <c r="AJ293" s="6"/>
      <c r="AK293" s="43"/>
    </row>
    <row r="294" spans="1:37" s="139" customFormat="1">
      <c r="A294" s="47" t="str">
        <f t="shared" si="40"/>
        <v/>
      </c>
      <c r="B294" s="138" t="str">
        <f t="shared" si="41"/>
        <v/>
      </c>
      <c r="C294" s="304"/>
      <c r="D294" s="47">
        <v>260</v>
      </c>
      <c r="E294" s="47" t="str">
        <f t="shared" si="42"/>
        <v/>
      </c>
      <c r="F294" s="6"/>
      <c r="G294" s="6"/>
      <c r="H294" s="6"/>
      <c r="I294" s="6"/>
      <c r="J294" s="5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8"/>
      <c r="Z294" s="6"/>
      <c r="AA294" s="37"/>
      <c r="AB294" s="6"/>
      <c r="AC294" s="6"/>
      <c r="AD294" s="6"/>
      <c r="AE294" s="141" t="str">
        <f t="shared" si="44"/>
        <v/>
      </c>
      <c r="AF294" s="14" t="str">
        <f t="shared" si="43"/>
        <v/>
      </c>
      <c r="AG294" s="306" t="str">
        <f>UPPER(IF($X294="","",IF(COUNTIF($AG$34:$AG293,$X294)&lt;1,$X294,"")))</f>
        <v/>
      </c>
      <c r="AH294" s="47" t="str">
        <f t="shared" si="39"/>
        <v/>
      </c>
      <c r="AI294" s="142" t="str">
        <f t="shared" si="45"/>
        <v/>
      </c>
      <c r="AJ294" s="6"/>
      <c r="AK294" s="43"/>
    </row>
    <row r="295" spans="1:37" s="139" customFormat="1">
      <c r="A295" s="47" t="str">
        <f t="shared" si="40"/>
        <v/>
      </c>
      <c r="B295" s="138" t="str">
        <f t="shared" si="41"/>
        <v/>
      </c>
      <c r="C295" s="301"/>
      <c r="D295" s="47">
        <v>261</v>
      </c>
      <c r="E295" s="47" t="str">
        <f t="shared" si="42"/>
        <v/>
      </c>
      <c r="F295" s="6"/>
      <c r="G295" s="6"/>
      <c r="H295" s="6"/>
      <c r="I295" s="6"/>
      <c r="J295" s="5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8"/>
      <c r="Z295" s="6"/>
      <c r="AA295" s="37"/>
      <c r="AB295" s="6"/>
      <c r="AC295" s="6"/>
      <c r="AD295" s="6"/>
      <c r="AE295" s="141" t="str">
        <f t="shared" si="44"/>
        <v/>
      </c>
      <c r="AF295" s="14" t="str">
        <f t="shared" si="43"/>
        <v/>
      </c>
      <c r="AG295" s="306" t="str">
        <f>UPPER(IF($X295="","",IF(COUNTIF($AG$34:$AG294,$X295)&lt;1,$X295,"")))</f>
        <v/>
      </c>
      <c r="AH295" s="47" t="str">
        <f t="shared" si="39"/>
        <v/>
      </c>
      <c r="AI295" s="142" t="str">
        <f t="shared" si="45"/>
        <v/>
      </c>
      <c r="AJ295" s="6"/>
      <c r="AK295" s="43"/>
    </row>
    <row r="296" spans="1:37" s="139" customFormat="1">
      <c r="A296" s="47" t="str">
        <f t="shared" si="40"/>
        <v/>
      </c>
      <c r="B296" s="138" t="str">
        <f t="shared" si="41"/>
        <v/>
      </c>
      <c r="C296" s="301"/>
      <c r="D296" s="47">
        <v>262</v>
      </c>
      <c r="E296" s="47" t="str">
        <f t="shared" si="42"/>
        <v/>
      </c>
      <c r="F296" s="6"/>
      <c r="G296" s="6"/>
      <c r="H296" s="6"/>
      <c r="I296" s="6"/>
      <c r="J296" s="5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8"/>
      <c r="Z296" s="6"/>
      <c r="AA296" s="37"/>
      <c r="AB296" s="6"/>
      <c r="AC296" s="6"/>
      <c r="AD296" s="6"/>
      <c r="AE296" s="141" t="str">
        <f t="shared" si="44"/>
        <v/>
      </c>
      <c r="AF296" s="14" t="str">
        <f t="shared" si="43"/>
        <v/>
      </c>
      <c r="AG296" s="306" t="str">
        <f>UPPER(IF($X296="","",IF(COUNTIF($AG$34:$AG295,$X296)&lt;1,$X296,"")))</f>
        <v/>
      </c>
      <c r="AH296" s="47" t="str">
        <f t="shared" si="39"/>
        <v/>
      </c>
      <c r="AI296" s="142" t="str">
        <f t="shared" si="45"/>
        <v/>
      </c>
      <c r="AJ296" s="6"/>
      <c r="AK296" s="43"/>
    </row>
    <row r="297" spans="1:37" s="139" customFormat="1">
      <c r="A297" s="47" t="str">
        <f t="shared" si="40"/>
        <v/>
      </c>
      <c r="B297" s="138" t="str">
        <f t="shared" si="41"/>
        <v/>
      </c>
      <c r="C297" s="301"/>
      <c r="D297" s="47">
        <v>263</v>
      </c>
      <c r="E297" s="47" t="str">
        <f t="shared" si="42"/>
        <v/>
      </c>
      <c r="F297" s="6"/>
      <c r="G297" s="6"/>
      <c r="H297" s="6"/>
      <c r="I297" s="6"/>
      <c r="J297" s="5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8"/>
      <c r="Z297" s="6"/>
      <c r="AA297" s="37"/>
      <c r="AB297" s="6"/>
      <c r="AC297" s="6"/>
      <c r="AD297" s="6"/>
      <c r="AE297" s="141" t="str">
        <f t="shared" si="44"/>
        <v/>
      </c>
      <c r="AF297" s="14" t="str">
        <f t="shared" si="43"/>
        <v/>
      </c>
      <c r="AG297" s="306" t="str">
        <f>UPPER(IF($X297="","",IF(COUNTIF($AG$34:$AG296,$X297)&lt;1,$X297,"")))</f>
        <v/>
      </c>
      <c r="AH297" s="47" t="str">
        <f t="shared" si="39"/>
        <v/>
      </c>
      <c r="AI297" s="142" t="str">
        <f t="shared" si="45"/>
        <v/>
      </c>
      <c r="AJ297" s="6"/>
      <c r="AK297" s="43"/>
    </row>
    <row r="298" spans="1:37" s="139" customFormat="1">
      <c r="A298" s="47" t="str">
        <f t="shared" si="40"/>
        <v/>
      </c>
      <c r="B298" s="138" t="str">
        <f t="shared" si="41"/>
        <v/>
      </c>
      <c r="C298" s="301"/>
      <c r="D298" s="47">
        <v>264</v>
      </c>
      <c r="E298" s="47" t="str">
        <f t="shared" si="42"/>
        <v/>
      </c>
      <c r="F298" s="6"/>
      <c r="G298" s="6"/>
      <c r="H298" s="6"/>
      <c r="I298" s="6"/>
      <c r="J298" s="5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8"/>
      <c r="Z298" s="6"/>
      <c r="AA298" s="37"/>
      <c r="AB298" s="6"/>
      <c r="AC298" s="6"/>
      <c r="AD298" s="6"/>
      <c r="AE298" s="141" t="str">
        <f t="shared" si="44"/>
        <v/>
      </c>
      <c r="AF298" s="14" t="str">
        <f t="shared" si="43"/>
        <v/>
      </c>
      <c r="AG298" s="306" t="str">
        <f>UPPER(IF($X298="","",IF(COUNTIF($AG$34:$AG297,$X298)&lt;1,$X298,"")))</f>
        <v/>
      </c>
      <c r="AH298" s="47" t="str">
        <f t="shared" si="39"/>
        <v/>
      </c>
      <c r="AI298" s="142" t="str">
        <f t="shared" si="45"/>
        <v/>
      </c>
      <c r="AJ298" s="6"/>
      <c r="AK298" s="43"/>
    </row>
    <row r="299" spans="1:37" s="139" customFormat="1">
      <c r="A299" s="47" t="str">
        <f t="shared" si="40"/>
        <v/>
      </c>
      <c r="B299" s="138" t="str">
        <f t="shared" si="41"/>
        <v/>
      </c>
      <c r="C299" s="302"/>
      <c r="D299" s="47">
        <v>265</v>
      </c>
      <c r="E299" s="47" t="str">
        <f t="shared" si="42"/>
        <v/>
      </c>
      <c r="F299" s="6"/>
      <c r="G299" s="6"/>
      <c r="H299" s="6"/>
      <c r="I299" s="6"/>
      <c r="J299" s="5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8"/>
      <c r="Z299" s="6"/>
      <c r="AA299" s="37"/>
      <c r="AB299" s="6"/>
      <c r="AC299" s="6"/>
      <c r="AD299" s="6"/>
      <c r="AE299" s="141" t="str">
        <f t="shared" si="44"/>
        <v/>
      </c>
      <c r="AF299" s="14" t="str">
        <f t="shared" si="43"/>
        <v/>
      </c>
      <c r="AG299" s="306" t="str">
        <f>UPPER(IF($X299="","",IF(COUNTIF($AG$34:$AG298,$X299)&lt;1,$X299,"")))</f>
        <v/>
      </c>
      <c r="AH299" s="47" t="str">
        <f t="shared" si="39"/>
        <v/>
      </c>
      <c r="AI299" s="142" t="str">
        <f t="shared" si="45"/>
        <v/>
      </c>
      <c r="AJ299" s="6"/>
      <c r="AK299" s="43"/>
    </row>
    <row r="300" spans="1:37" s="139" customFormat="1">
      <c r="A300" s="47" t="str">
        <f t="shared" si="40"/>
        <v/>
      </c>
      <c r="B300" s="138" t="str">
        <f t="shared" si="41"/>
        <v/>
      </c>
      <c r="C300" s="303"/>
      <c r="D300" s="47">
        <v>266</v>
      </c>
      <c r="E300" s="47" t="str">
        <f t="shared" si="42"/>
        <v/>
      </c>
      <c r="F300" s="6"/>
      <c r="G300" s="6"/>
      <c r="H300" s="6"/>
      <c r="I300" s="6"/>
      <c r="J300" s="5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8"/>
      <c r="Z300" s="6"/>
      <c r="AA300" s="37"/>
      <c r="AB300" s="6"/>
      <c r="AC300" s="6"/>
      <c r="AD300" s="6"/>
      <c r="AE300" s="141" t="str">
        <f t="shared" si="44"/>
        <v/>
      </c>
      <c r="AF300" s="14" t="str">
        <f t="shared" si="43"/>
        <v/>
      </c>
      <c r="AG300" s="306" t="str">
        <f>UPPER(IF($X300="","",IF(COUNTIF($AG$34:$AG299,$X300)&lt;1,$X300,"")))</f>
        <v/>
      </c>
      <c r="AH300" s="47" t="str">
        <f t="shared" si="39"/>
        <v/>
      </c>
      <c r="AI300" s="142" t="str">
        <f t="shared" si="45"/>
        <v/>
      </c>
      <c r="AJ300" s="6"/>
      <c r="AK300" s="43"/>
    </row>
    <row r="301" spans="1:37" s="139" customFormat="1">
      <c r="A301" s="47" t="str">
        <f t="shared" si="40"/>
        <v/>
      </c>
      <c r="B301" s="138" t="str">
        <f t="shared" si="41"/>
        <v/>
      </c>
      <c r="C301" s="303"/>
      <c r="D301" s="47">
        <v>267</v>
      </c>
      <c r="E301" s="47" t="str">
        <f t="shared" si="42"/>
        <v/>
      </c>
      <c r="F301" s="6"/>
      <c r="G301" s="6"/>
      <c r="H301" s="6"/>
      <c r="I301" s="6"/>
      <c r="J301" s="5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8"/>
      <c r="Z301" s="6"/>
      <c r="AA301" s="37"/>
      <c r="AB301" s="6"/>
      <c r="AC301" s="6"/>
      <c r="AD301" s="6"/>
      <c r="AE301" s="141" t="str">
        <f t="shared" si="44"/>
        <v/>
      </c>
      <c r="AF301" s="14" t="str">
        <f t="shared" si="43"/>
        <v/>
      </c>
      <c r="AG301" s="306" t="str">
        <f>UPPER(IF($X301="","",IF(COUNTIF($AG$34:$AG300,$X301)&lt;1,$X301,"")))</f>
        <v/>
      </c>
      <c r="AH301" s="47" t="str">
        <f t="shared" si="39"/>
        <v/>
      </c>
      <c r="AI301" s="142" t="str">
        <f t="shared" si="45"/>
        <v/>
      </c>
      <c r="AJ301" s="6"/>
      <c r="AK301" s="43"/>
    </row>
    <row r="302" spans="1:37" s="139" customFormat="1">
      <c r="A302" s="47" t="str">
        <f t="shared" si="40"/>
        <v/>
      </c>
      <c r="B302" s="138" t="str">
        <f t="shared" si="41"/>
        <v/>
      </c>
      <c r="C302" s="301"/>
      <c r="D302" s="47">
        <v>268</v>
      </c>
      <c r="E302" s="47" t="str">
        <f t="shared" si="42"/>
        <v/>
      </c>
      <c r="F302" s="6"/>
      <c r="G302" s="6"/>
      <c r="H302" s="6"/>
      <c r="I302" s="6"/>
      <c r="J302" s="5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8"/>
      <c r="Z302" s="6"/>
      <c r="AA302" s="37"/>
      <c r="AB302" s="6"/>
      <c r="AC302" s="6"/>
      <c r="AD302" s="6"/>
      <c r="AE302" s="141" t="str">
        <f t="shared" si="44"/>
        <v/>
      </c>
      <c r="AF302" s="14" t="str">
        <f t="shared" si="43"/>
        <v/>
      </c>
      <c r="AG302" s="306" t="str">
        <f>UPPER(IF($X302="","",IF(COUNTIF($AG$34:$AG301,$X302)&lt;1,$X302,"")))</f>
        <v/>
      </c>
      <c r="AH302" s="47" t="str">
        <f t="shared" si="39"/>
        <v/>
      </c>
      <c r="AI302" s="142" t="str">
        <f t="shared" si="45"/>
        <v/>
      </c>
      <c r="AJ302" s="6"/>
      <c r="AK302" s="43"/>
    </row>
    <row r="303" spans="1:37" s="139" customFormat="1">
      <c r="A303" s="47" t="str">
        <f t="shared" si="40"/>
        <v/>
      </c>
      <c r="B303" s="138" t="str">
        <f t="shared" si="41"/>
        <v/>
      </c>
      <c r="C303" s="302"/>
      <c r="D303" s="47">
        <v>269</v>
      </c>
      <c r="E303" s="47" t="str">
        <f t="shared" si="42"/>
        <v/>
      </c>
      <c r="F303" s="6"/>
      <c r="G303" s="6"/>
      <c r="H303" s="6"/>
      <c r="I303" s="6"/>
      <c r="J303" s="5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8"/>
      <c r="Z303" s="6"/>
      <c r="AA303" s="37"/>
      <c r="AB303" s="6"/>
      <c r="AC303" s="6"/>
      <c r="AD303" s="6"/>
      <c r="AE303" s="141" t="str">
        <f t="shared" si="44"/>
        <v/>
      </c>
      <c r="AF303" s="14" t="str">
        <f t="shared" si="43"/>
        <v/>
      </c>
      <c r="AG303" s="306" t="str">
        <f>UPPER(IF($X303="","",IF(COUNTIF($AG$34:$AG302,$X303)&lt;1,$X303,"")))</f>
        <v/>
      </c>
      <c r="AH303" s="47" t="str">
        <f t="shared" si="39"/>
        <v/>
      </c>
      <c r="AI303" s="142" t="str">
        <f t="shared" si="45"/>
        <v/>
      </c>
      <c r="AJ303" s="6"/>
      <c r="AK303" s="43"/>
    </row>
    <row r="304" spans="1:37" s="139" customFormat="1">
      <c r="A304" s="47" t="str">
        <f t="shared" si="40"/>
        <v/>
      </c>
      <c r="B304" s="138" t="str">
        <f t="shared" si="41"/>
        <v/>
      </c>
      <c r="C304" s="302"/>
      <c r="D304" s="47">
        <v>270</v>
      </c>
      <c r="E304" s="47" t="str">
        <f t="shared" si="42"/>
        <v/>
      </c>
      <c r="F304" s="6"/>
      <c r="G304" s="6"/>
      <c r="H304" s="6"/>
      <c r="I304" s="6"/>
      <c r="J304" s="5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8"/>
      <c r="Z304" s="6"/>
      <c r="AA304" s="37"/>
      <c r="AB304" s="6"/>
      <c r="AC304" s="6"/>
      <c r="AD304" s="6"/>
      <c r="AE304" s="141" t="str">
        <f t="shared" si="44"/>
        <v/>
      </c>
      <c r="AF304" s="14" t="str">
        <f t="shared" si="43"/>
        <v/>
      </c>
      <c r="AG304" s="306" t="str">
        <f>UPPER(IF($X304="","",IF(COUNTIF($AG$34:$AG303,$X304)&lt;1,$X304,"")))</f>
        <v/>
      </c>
      <c r="AH304" s="47" t="str">
        <f t="shared" si="39"/>
        <v/>
      </c>
      <c r="AI304" s="142" t="str">
        <f t="shared" si="45"/>
        <v/>
      </c>
      <c r="AJ304" s="6"/>
      <c r="AK304" s="43"/>
    </row>
    <row r="305" spans="1:37" s="139" customFormat="1">
      <c r="A305" s="47" t="str">
        <f t="shared" si="40"/>
        <v/>
      </c>
      <c r="B305" s="138" t="str">
        <f t="shared" si="41"/>
        <v/>
      </c>
      <c r="C305" s="301"/>
      <c r="D305" s="47">
        <v>271</v>
      </c>
      <c r="E305" s="47" t="str">
        <f t="shared" si="42"/>
        <v/>
      </c>
      <c r="F305" s="6"/>
      <c r="G305" s="6"/>
      <c r="H305" s="6"/>
      <c r="I305" s="6"/>
      <c r="J305" s="5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8"/>
      <c r="Z305" s="6"/>
      <c r="AA305" s="37"/>
      <c r="AB305" s="6"/>
      <c r="AC305" s="6"/>
      <c r="AD305" s="6"/>
      <c r="AE305" s="141" t="str">
        <f t="shared" si="44"/>
        <v/>
      </c>
      <c r="AF305" s="14" t="str">
        <f t="shared" si="43"/>
        <v/>
      </c>
      <c r="AG305" s="306" t="str">
        <f>UPPER(IF($X305="","",IF(COUNTIF($AG$34:$AG304,$X305)&lt;1,$X305,"")))</f>
        <v/>
      </c>
      <c r="AH305" s="47" t="str">
        <f t="shared" si="39"/>
        <v/>
      </c>
      <c r="AI305" s="142" t="str">
        <f t="shared" si="45"/>
        <v/>
      </c>
      <c r="AJ305" s="6"/>
      <c r="AK305" s="43"/>
    </row>
    <row r="306" spans="1:37" s="139" customFormat="1">
      <c r="A306" s="47" t="str">
        <f t="shared" si="40"/>
        <v/>
      </c>
      <c r="B306" s="138" t="str">
        <f t="shared" si="41"/>
        <v/>
      </c>
      <c r="C306" s="301"/>
      <c r="D306" s="47">
        <v>272</v>
      </c>
      <c r="E306" s="47" t="str">
        <f t="shared" si="42"/>
        <v/>
      </c>
      <c r="F306" s="6"/>
      <c r="G306" s="6"/>
      <c r="H306" s="6"/>
      <c r="I306" s="6"/>
      <c r="J306" s="5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8"/>
      <c r="Z306" s="6"/>
      <c r="AA306" s="37"/>
      <c r="AB306" s="6"/>
      <c r="AC306" s="6"/>
      <c r="AD306" s="6"/>
      <c r="AE306" s="141" t="str">
        <f t="shared" si="44"/>
        <v/>
      </c>
      <c r="AF306" s="14" t="str">
        <f t="shared" si="43"/>
        <v/>
      </c>
      <c r="AG306" s="306" t="str">
        <f>UPPER(IF($X306="","",IF(COUNTIF($AG$34:$AG305,$X306)&lt;1,$X306,"")))</f>
        <v/>
      </c>
      <c r="AH306" s="47" t="str">
        <f t="shared" si="39"/>
        <v/>
      </c>
      <c r="AI306" s="142" t="str">
        <f t="shared" si="45"/>
        <v/>
      </c>
      <c r="AJ306" s="6"/>
      <c r="AK306" s="43"/>
    </row>
    <row r="307" spans="1:37" s="139" customFormat="1">
      <c r="A307" s="47" t="str">
        <f t="shared" si="40"/>
        <v/>
      </c>
      <c r="B307" s="138" t="str">
        <f t="shared" si="41"/>
        <v/>
      </c>
      <c r="C307" s="301"/>
      <c r="D307" s="47">
        <v>273</v>
      </c>
      <c r="E307" s="47" t="str">
        <f t="shared" si="42"/>
        <v/>
      </c>
      <c r="F307" s="6"/>
      <c r="G307" s="6"/>
      <c r="H307" s="6"/>
      <c r="I307" s="6"/>
      <c r="J307" s="5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8"/>
      <c r="Z307" s="6"/>
      <c r="AA307" s="37"/>
      <c r="AB307" s="6"/>
      <c r="AC307" s="6"/>
      <c r="AD307" s="6"/>
      <c r="AE307" s="141" t="str">
        <f t="shared" si="44"/>
        <v/>
      </c>
      <c r="AF307" s="14" t="str">
        <f t="shared" si="43"/>
        <v/>
      </c>
      <c r="AG307" s="306" t="str">
        <f>UPPER(IF($X307="","",IF(COUNTIF($AG$34:$AG306,$X307)&lt;1,$X307,"")))</f>
        <v/>
      </c>
      <c r="AH307" s="47" t="str">
        <f t="shared" si="39"/>
        <v/>
      </c>
      <c r="AI307" s="142" t="str">
        <f t="shared" si="45"/>
        <v/>
      </c>
      <c r="AJ307" s="6"/>
      <c r="AK307" s="43"/>
    </row>
    <row r="308" spans="1:37" s="139" customFormat="1">
      <c r="A308" s="47" t="str">
        <f t="shared" si="40"/>
        <v/>
      </c>
      <c r="B308" s="138" t="str">
        <f t="shared" si="41"/>
        <v/>
      </c>
      <c r="C308" s="304"/>
      <c r="D308" s="47">
        <v>274</v>
      </c>
      <c r="E308" s="47" t="str">
        <f t="shared" si="42"/>
        <v/>
      </c>
      <c r="F308" s="6"/>
      <c r="G308" s="6"/>
      <c r="H308" s="6"/>
      <c r="I308" s="6"/>
      <c r="J308" s="5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8"/>
      <c r="Z308" s="6"/>
      <c r="AA308" s="37"/>
      <c r="AB308" s="6"/>
      <c r="AC308" s="6"/>
      <c r="AD308" s="6"/>
      <c r="AE308" s="141" t="str">
        <f t="shared" si="44"/>
        <v/>
      </c>
      <c r="AF308" s="14" t="str">
        <f t="shared" si="43"/>
        <v/>
      </c>
      <c r="AG308" s="306" t="str">
        <f>UPPER(IF($X308="","",IF(COUNTIF($AG$34:$AG307,$X308)&lt;1,$X308,"")))</f>
        <v/>
      </c>
      <c r="AH308" s="47" t="str">
        <f t="shared" si="39"/>
        <v/>
      </c>
      <c r="AI308" s="142" t="str">
        <f t="shared" si="45"/>
        <v/>
      </c>
      <c r="AJ308" s="6"/>
      <c r="AK308" s="43"/>
    </row>
    <row r="309" spans="1:37" s="139" customFormat="1">
      <c r="A309" s="47" t="str">
        <f t="shared" si="40"/>
        <v/>
      </c>
      <c r="B309" s="138" t="str">
        <f t="shared" si="41"/>
        <v/>
      </c>
      <c r="C309" s="301"/>
      <c r="D309" s="47">
        <v>275</v>
      </c>
      <c r="E309" s="47" t="str">
        <f t="shared" si="42"/>
        <v/>
      </c>
      <c r="F309" s="6"/>
      <c r="G309" s="6"/>
      <c r="H309" s="6"/>
      <c r="I309" s="6"/>
      <c r="J309" s="5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8"/>
      <c r="Z309" s="6"/>
      <c r="AA309" s="37"/>
      <c r="AB309" s="6"/>
      <c r="AC309" s="6"/>
      <c r="AD309" s="6"/>
      <c r="AE309" s="141" t="str">
        <f t="shared" si="44"/>
        <v/>
      </c>
      <c r="AF309" s="14" t="str">
        <f t="shared" si="43"/>
        <v/>
      </c>
      <c r="AG309" s="306" t="str">
        <f>UPPER(IF($X309="","",IF(COUNTIF($AG$34:$AG308,$X309)&lt;1,$X309,"")))</f>
        <v/>
      </c>
      <c r="AH309" s="47" t="str">
        <f t="shared" si="39"/>
        <v/>
      </c>
      <c r="AI309" s="142" t="str">
        <f t="shared" si="45"/>
        <v/>
      </c>
      <c r="AJ309" s="6"/>
      <c r="AK309" s="43"/>
    </row>
    <row r="310" spans="1:37" s="139" customFormat="1">
      <c r="A310" s="47" t="str">
        <f t="shared" si="40"/>
        <v/>
      </c>
      <c r="B310" s="138" t="str">
        <f t="shared" si="41"/>
        <v/>
      </c>
      <c r="C310" s="303"/>
      <c r="D310" s="47">
        <v>276</v>
      </c>
      <c r="E310" s="47" t="str">
        <f t="shared" si="42"/>
        <v/>
      </c>
      <c r="F310" s="6"/>
      <c r="G310" s="6"/>
      <c r="H310" s="6"/>
      <c r="I310" s="6"/>
      <c r="J310" s="5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8"/>
      <c r="Z310" s="6"/>
      <c r="AA310" s="37"/>
      <c r="AB310" s="6"/>
      <c r="AC310" s="6"/>
      <c r="AD310" s="6"/>
      <c r="AE310" s="141" t="str">
        <f t="shared" si="44"/>
        <v/>
      </c>
      <c r="AF310" s="14" t="str">
        <f t="shared" si="43"/>
        <v/>
      </c>
      <c r="AG310" s="306" t="str">
        <f>UPPER(IF($X310="","",IF(COUNTIF($AG$34:$AG309,$X310)&lt;1,$X310,"")))</f>
        <v/>
      </c>
      <c r="AH310" s="47" t="str">
        <f t="shared" si="39"/>
        <v/>
      </c>
      <c r="AI310" s="142" t="str">
        <f t="shared" si="45"/>
        <v/>
      </c>
      <c r="AJ310" s="6"/>
      <c r="AK310" s="43"/>
    </row>
    <row r="311" spans="1:37" s="139" customFormat="1">
      <c r="A311" s="47" t="str">
        <f t="shared" si="40"/>
        <v/>
      </c>
      <c r="B311" s="138" t="str">
        <f t="shared" si="41"/>
        <v/>
      </c>
      <c r="C311" s="302"/>
      <c r="D311" s="47">
        <v>277</v>
      </c>
      <c r="E311" s="47" t="str">
        <f t="shared" si="42"/>
        <v/>
      </c>
      <c r="F311" s="6"/>
      <c r="G311" s="6"/>
      <c r="H311" s="6"/>
      <c r="I311" s="6"/>
      <c r="J311" s="5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8"/>
      <c r="Z311" s="6"/>
      <c r="AA311" s="37"/>
      <c r="AB311" s="6"/>
      <c r="AC311" s="6"/>
      <c r="AD311" s="6"/>
      <c r="AE311" s="141" t="str">
        <f t="shared" si="44"/>
        <v/>
      </c>
      <c r="AF311" s="14" t="str">
        <f t="shared" si="43"/>
        <v/>
      </c>
      <c r="AG311" s="306" t="str">
        <f>UPPER(IF($X311="","",IF(COUNTIF($AG$34:$AG310,$X311)&lt;1,$X311,"")))</f>
        <v/>
      </c>
      <c r="AH311" s="47" t="str">
        <f t="shared" si="39"/>
        <v/>
      </c>
      <c r="AI311" s="142" t="str">
        <f t="shared" si="45"/>
        <v/>
      </c>
      <c r="AJ311" s="6"/>
      <c r="AK311" s="43"/>
    </row>
    <row r="312" spans="1:37" s="139" customFormat="1">
      <c r="A312" s="47" t="str">
        <f t="shared" si="40"/>
        <v/>
      </c>
      <c r="B312" s="138" t="str">
        <f t="shared" si="41"/>
        <v/>
      </c>
      <c r="C312" s="303"/>
      <c r="D312" s="47">
        <v>278</v>
      </c>
      <c r="E312" s="47" t="str">
        <f t="shared" si="42"/>
        <v/>
      </c>
      <c r="F312" s="6"/>
      <c r="G312" s="6"/>
      <c r="H312" s="6"/>
      <c r="I312" s="6"/>
      <c r="J312" s="5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8"/>
      <c r="Z312" s="6"/>
      <c r="AA312" s="37"/>
      <c r="AB312" s="37"/>
      <c r="AC312" s="37"/>
      <c r="AD312" s="37"/>
      <c r="AE312" s="141" t="str">
        <f t="shared" si="44"/>
        <v/>
      </c>
      <c r="AF312" s="14" t="str">
        <f t="shared" si="43"/>
        <v/>
      </c>
      <c r="AG312" s="306" t="str">
        <f>UPPER(IF($X312="","",IF(COUNTIF($AG$34:$AG311,$X312)&lt;1,$X312,"")))</f>
        <v/>
      </c>
      <c r="AH312" s="47" t="str">
        <f t="shared" si="39"/>
        <v/>
      </c>
      <c r="AI312" s="142" t="str">
        <f t="shared" si="45"/>
        <v/>
      </c>
      <c r="AJ312" s="6"/>
      <c r="AK312" s="43"/>
    </row>
    <row r="313" spans="1:37" s="139" customFormat="1">
      <c r="A313" s="47" t="str">
        <f t="shared" si="40"/>
        <v/>
      </c>
      <c r="B313" s="138" t="str">
        <f t="shared" si="41"/>
        <v/>
      </c>
      <c r="C313" s="303"/>
      <c r="D313" s="47">
        <v>279</v>
      </c>
      <c r="E313" s="47" t="str">
        <f t="shared" si="42"/>
        <v/>
      </c>
      <c r="F313" s="277"/>
      <c r="G313" s="277"/>
      <c r="H313" s="277"/>
      <c r="I313" s="6"/>
      <c r="J313" s="277"/>
      <c r="K313" s="277"/>
      <c r="L313" s="277"/>
      <c r="M313" s="277"/>
      <c r="N313" s="277"/>
      <c r="O313" s="277"/>
      <c r="P313" s="277"/>
      <c r="Q313" s="277"/>
      <c r="R313" s="277"/>
      <c r="S313" s="277"/>
      <c r="T313" s="277"/>
      <c r="U313" s="277"/>
      <c r="V313" s="277"/>
      <c r="W313" s="277"/>
      <c r="X313" s="6"/>
      <c r="Y313" s="277"/>
      <c r="Z313" s="277"/>
      <c r="AA313" s="277"/>
      <c r="AB313" s="277"/>
      <c r="AC313" s="277"/>
      <c r="AD313" s="6"/>
      <c r="AE313" s="141" t="str">
        <f t="shared" si="44"/>
        <v/>
      </c>
      <c r="AF313" s="14" t="str">
        <f t="shared" si="43"/>
        <v/>
      </c>
      <c r="AG313" s="306" t="str">
        <f>UPPER(IF($X313="","",IF(COUNTIF($AG$34:$AG312,$X313)&lt;1,$X313,"")))</f>
        <v/>
      </c>
      <c r="AH313" s="47" t="str">
        <f t="shared" si="39"/>
        <v/>
      </c>
      <c r="AI313" s="142" t="str">
        <f t="shared" si="45"/>
        <v/>
      </c>
      <c r="AJ313" s="6"/>
      <c r="AK313" s="43"/>
    </row>
    <row r="314" spans="1:37" s="139" customFormat="1">
      <c r="A314" s="47" t="str">
        <f t="shared" si="40"/>
        <v/>
      </c>
      <c r="B314" s="138" t="str">
        <f t="shared" si="41"/>
        <v/>
      </c>
      <c r="C314" s="302"/>
      <c r="D314" s="47">
        <v>280</v>
      </c>
      <c r="E314" s="47" t="str">
        <f t="shared" si="42"/>
        <v/>
      </c>
      <c r="F314" s="6"/>
      <c r="G314" s="6"/>
      <c r="H314" s="6"/>
      <c r="I314" s="6"/>
      <c r="J314" s="5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8"/>
      <c r="Z314" s="6"/>
      <c r="AA314" s="37"/>
      <c r="AB314" s="6"/>
      <c r="AC314" s="6"/>
      <c r="AD314" s="6"/>
      <c r="AE314" s="141" t="str">
        <f t="shared" si="44"/>
        <v/>
      </c>
      <c r="AF314" s="14" t="str">
        <f t="shared" si="43"/>
        <v/>
      </c>
      <c r="AG314" s="306" t="str">
        <f>UPPER(IF($X314="","",IF(COUNTIF($AG$34:$AG313,$X314)&lt;1,$X314,"")))</f>
        <v/>
      </c>
      <c r="AH314" s="47" t="str">
        <f t="shared" si="39"/>
        <v/>
      </c>
      <c r="AI314" s="142" t="str">
        <f t="shared" si="45"/>
        <v/>
      </c>
      <c r="AJ314" s="6"/>
      <c r="AK314" s="43"/>
    </row>
    <row r="315" spans="1:37" s="139" customFormat="1">
      <c r="A315" s="47" t="str">
        <f t="shared" si="40"/>
        <v/>
      </c>
      <c r="B315" s="138" t="str">
        <f t="shared" si="41"/>
        <v/>
      </c>
      <c r="C315" s="304"/>
      <c r="D315" s="47">
        <v>281</v>
      </c>
      <c r="E315" s="47" t="str">
        <f t="shared" si="42"/>
        <v/>
      </c>
      <c r="F315" s="6"/>
      <c r="G315" s="6"/>
      <c r="H315" s="6"/>
      <c r="I315" s="6"/>
      <c r="J315" s="5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8"/>
      <c r="Z315" s="8"/>
      <c r="AA315" s="37"/>
      <c r="AB315" s="6"/>
      <c r="AC315" s="6"/>
      <c r="AD315" s="6"/>
      <c r="AE315" s="141" t="str">
        <f t="shared" si="44"/>
        <v/>
      </c>
      <c r="AF315" s="14" t="str">
        <f t="shared" si="43"/>
        <v/>
      </c>
      <c r="AG315" s="306" t="str">
        <f>UPPER(IF($X315="","",IF(COUNTIF($AG$34:$AG314,$X315)&lt;1,$X315,"")))</f>
        <v/>
      </c>
      <c r="AH315" s="47" t="str">
        <f t="shared" si="39"/>
        <v/>
      </c>
      <c r="AI315" s="142" t="str">
        <f t="shared" si="45"/>
        <v/>
      </c>
      <c r="AJ315" s="6"/>
      <c r="AK315" s="43"/>
    </row>
    <row r="316" spans="1:37" s="139" customFormat="1">
      <c r="A316" s="47" t="str">
        <f t="shared" si="40"/>
        <v/>
      </c>
      <c r="B316" s="138" t="str">
        <f t="shared" si="41"/>
        <v/>
      </c>
      <c r="C316" s="301"/>
      <c r="D316" s="47">
        <v>282</v>
      </c>
      <c r="E316" s="47" t="str">
        <f t="shared" si="42"/>
        <v/>
      </c>
      <c r="F316" s="6"/>
      <c r="G316" s="6"/>
      <c r="H316" s="6"/>
      <c r="I316" s="6"/>
      <c r="J316" s="5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8"/>
      <c r="Z316" s="8"/>
      <c r="AA316" s="37"/>
      <c r="AB316" s="6"/>
      <c r="AC316" s="6"/>
      <c r="AD316" s="6"/>
      <c r="AE316" s="141" t="str">
        <f t="shared" si="44"/>
        <v/>
      </c>
      <c r="AF316" s="14" t="str">
        <f t="shared" si="43"/>
        <v/>
      </c>
      <c r="AG316" s="306" t="str">
        <f>UPPER(IF($X316="","",IF(COUNTIF($AG$34:$AG315,$X316)&lt;1,$X316,"")))</f>
        <v/>
      </c>
      <c r="AH316" s="47" t="str">
        <f t="shared" si="39"/>
        <v/>
      </c>
      <c r="AI316" s="142" t="str">
        <f t="shared" si="45"/>
        <v/>
      </c>
      <c r="AJ316" s="6"/>
      <c r="AK316" s="43"/>
    </row>
    <row r="317" spans="1:37" s="139" customFormat="1">
      <c r="A317" s="47" t="str">
        <f t="shared" si="40"/>
        <v/>
      </c>
      <c r="B317" s="138" t="str">
        <f t="shared" si="41"/>
        <v/>
      </c>
      <c r="C317" s="303"/>
      <c r="D317" s="47">
        <v>283</v>
      </c>
      <c r="E317" s="47" t="str">
        <f t="shared" si="42"/>
        <v/>
      </c>
      <c r="F317" s="6"/>
      <c r="G317" s="6"/>
      <c r="H317" s="6"/>
      <c r="I317" s="6"/>
      <c r="J317" s="5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8"/>
      <c r="Z317" s="8"/>
      <c r="AA317" s="37"/>
      <c r="AB317" s="6"/>
      <c r="AC317" s="6"/>
      <c r="AD317" s="6"/>
      <c r="AE317" s="141" t="str">
        <f t="shared" si="44"/>
        <v/>
      </c>
      <c r="AF317" s="14" t="str">
        <f t="shared" si="43"/>
        <v/>
      </c>
      <c r="AG317" s="306" t="str">
        <f>UPPER(IF($X317="","",IF(COUNTIF($AG$34:$AG316,$X317)&lt;1,$X317,"")))</f>
        <v/>
      </c>
      <c r="AH317" s="47" t="str">
        <f t="shared" si="39"/>
        <v/>
      </c>
      <c r="AI317" s="142" t="str">
        <f t="shared" si="45"/>
        <v/>
      </c>
      <c r="AJ317" s="6"/>
      <c r="AK317" s="43"/>
    </row>
    <row r="318" spans="1:37" s="139" customFormat="1">
      <c r="A318" s="47" t="str">
        <f t="shared" si="40"/>
        <v/>
      </c>
      <c r="B318" s="138" t="str">
        <f t="shared" si="41"/>
        <v/>
      </c>
      <c r="C318" s="304"/>
      <c r="D318" s="47">
        <v>284</v>
      </c>
      <c r="E318" s="47" t="str">
        <f t="shared" si="42"/>
        <v/>
      </c>
      <c r="F318" s="6"/>
      <c r="G318" s="6"/>
      <c r="H318" s="6"/>
      <c r="I318" s="6"/>
      <c r="J318" s="5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8"/>
      <c r="Z318" s="8"/>
      <c r="AA318" s="37"/>
      <c r="AB318" s="6"/>
      <c r="AC318" s="6"/>
      <c r="AD318" s="6"/>
      <c r="AE318" s="141" t="str">
        <f t="shared" si="44"/>
        <v/>
      </c>
      <c r="AF318" s="14" t="str">
        <f t="shared" si="43"/>
        <v/>
      </c>
      <c r="AG318" s="306" t="str">
        <f>UPPER(IF($X318="","",IF(COUNTIF($AG$34:$AG317,$X318)&lt;1,$X318,"")))</f>
        <v/>
      </c>
      <c r="AH318" s="47" t="str">
        <f t="shared" si="39"/>
        <v/>
      </c>
      <c r="AI318" s="142" t="str">
        <f t="shared" si="45"/>
        <v/>
      </c>
      <c r="AJ318" s="6"/>
      <c r="AK318" s="43"/>
    </row>
    <row r="319" spans="1:37" s="139" customFormat="1">
      <c r="A319" s="47" t="str">
        <f t="shared" si="40"/>
        <v/>
      </c>
      <c r="B319" s="138" t="str">
        <f t="shared" si="41"/>
        <v/>
      </c>
      <c r="C319" s="304"/>
      <c r="D319" s="47">
        <v>285</v>
      </c>
      <c r="E319" s="47" t="str">
        <f t="shared" si="42"/>
        <v/>
      </c>
      <c r="F319" s="6"/>
      <c r="G319" s="6"/>
      <c r="H319" s="6"/>
      <c r="I319" s="6"/>
      <c r="J319" s="5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8"/>
      <c r="Z319" s="8"/>
      <c r="AA319" s="37"/>
      <c r="AB319" s="6"/>
      <c r="AC319" s="6"/>
      <c r="AD319" s="6"/>
      <c r="AE319" s="141" t="str">
        <f t="shared" si="44"/>
        <v/>
      </c>
      <c r="AF319" s="14" t="str">
        <f t="shared" si="43"/>
        <v/>
      </c>
      <c r="AG319" s="306" t="str">
        <f>UPPER(IF($X319="","",IF(COUNTIF($AG$34:$AG318,$X319)&lt;1,$X319,"")))</f>
        <v/>
      </c>
      <c r="AH319" s="47" t="str">
        <f t="shared" si="39"/>
        <v/>
      </c>
      <c r="AI319" s="142" t="str">
        <f t="shared" si="45"/>
        <v/>
      </c>
      <c r="AJ319" s="6"/>
      <c r="AK319" s="43"/>
    </row>
    <row r="320" spans="1:37" s="139" customFormat="1">
      <c r="A320" s="47" t="str">
        <f t="shared" si="40"/>
        <v/>
      </c>
      <c r="B320" s="138" t="str">
        <f t="shared" si="41"/>
        <v/>
      </c>
      <c r="C320" s="303"/>
      <c r="D320" s="47">
        <v>286</v>
      </c>
      <c r="E320" s="47" t="str">
        <f t="shared" si="42"/>
        <v/>
      </c>
      <c r="F320" s="6"/>
      <c r="G320" s="6"/>
      <c r="H320" s="6"/>
      <c r="I320" s="6"/>
      <c r="J320" s="5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8"/>
      <c r="Z320" s="8"/>
      <c r="AA320" s="37"/>
      <c r="AB320" s="6"/>
      <c r="AC320" s="6"/>
      <c r="AD320" s="6"/>
      <c r="AE320" s="141" t="str">
        <f t="shared" si="44"/>
        <v/>
      </c>
      <c r="AF320" s="14" t="str">
        <f t="shared" si="43"/>
        <v/>
      </c>
      <c r="AG320" s="306" t="str">
        <f>UPPER(IF($X320="","",IF(COUNTIF($AG$34:$AG319,$X320)&lt;1,$X320,"")))</f>
        <v/>
      </c>
      <c r="AH320" s="47" t="str">
        <f t="shared" si="39"/>
        <v/>
      </c>
      <c r="AI320" s="142" t="str">
        <f t="shared" si="45"/>
        <v/>
      </c>
      <c r="AJ320" s="6"/>
      <c r="AK320" s="43"/>
    </row>
    <row r="321" spans="1:37" s="139" customFormat="1">
      <c r="A321" s="47" t="str">
        <f t="shared" si="40"/>
        <v/>
      </c>
      <c r="B321" s="138" t="str">
        <f t="shared" si="41"/>
        <v/>
      </c>
      <c r="C321" s="303"/>
      <c r="D321" s="47">
        <v>287</v>
      </c>
      <c r="E321" s="47" t="str">
        <f t="shared" si="42"/>
        <v/>
      </c>
      <c r="F321" s="6"/>
      <c r="G321" s="6"/>
      <c r="H321" s="6"/>
      <c r="I321" s="6"/>
      <c r="J321" s="5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8"/>
      <c r="Z321" s="8"/>
      <c r="AA321" s="37"/>
      <c r="AB321" s="6"/>
      <c r="AC321" s="6"/>
      <c r="AD321" s="6"/>
      <c r="AE321" s="141" t="str">
        <f t="shared" si="44"/>
        <v/>
      </c>
      <c r="AF321" s="14" t="str">
        <f t="shared" si="43"/>
        <v/>
      </c>
      <c r="AG321" s="306" t="str">
        <f>UPPER(IF($X321="","",IF(COUNTIF($AG$34:$AG320,$X321)&lt;1,$X321,"")))</f>
        <v/>
      </c>
      <c r="AH321" s="47" t="str">
        <f t="shared" si="39"/>
        <v/>
      </c>
      <c r="AI321" s="142" t="str">
        <f t="shared" si="45"/>
        <v/>
      </c>
      <c r="AJ321" s="6"/>
      <c r="AK321" s="43"/>
    </row>
    <row r="322" spans="1:37" s="139" customFormat="1">
      <c r="A322" s="47" t="str">
        <f t="shared" si="40"/>
        <v/>
      </c>
      <c r="B322" s="138" t="str">
        <f t="shared" si="41"/>
        <v/>
      </c>
      <c r="C322" s="302"/>
      <c r="D322" s="47">
        <v>288</v>
      </c>
      <c r="E322" s="47" t="str">
        <f t="shared" si="42"/>
        <v/>
      </c>
      <c r="F322" s="6"/>
      <c r="G322" s="6"/>
      <c r="H322" s="6"/>
      <c r="I322" s="6"/>
      <c r="J322" s="5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8"/>
      <c r="Z322" s="8"/>
      <c r="AA322" s="37"/>
      <c r="AB322" s="6"/>
      <c r="AC322" s="6"/>
      <c r="AD322" s="6"/>
      <c r="AE322" s="141" t="str">
        <f t="shared" si="44"/>
        <v/>
      </c>
      <c r="AF322" s="14" t="str">
        <f t="shared" si="43"/>
        <v/>
      </c>
      <c r="AG322" s="306" t="str">
        <f>UPPER(IF($X322="","",IF(COUNTIF($AG$34:$AG321,$X322)&lt;1,$X322,"")))</f>
        <v/>
      </c>
      <c r="AH322" s="47" t="str">
        <f t="shared" si="39"/>
        <v/>
      </c>
      <c r="AI322" s="142" t="str">
        <f t="shared" si="45"/>
        <v/>
      </c>
      <c r="AJ322" s="6"/>
      <c r="AK322" s="43"/>
    </row>
    <row r="323" spans="1:37" s="139" customFormat="1">
      <c r="A323" s="47" t="str">
        <f t="shared" si="40"/>
        <v/>
      </c>
      <c r="B323" s="138" t="str">
        <f t="shared" si="41"/>
        <v/>
      </c>
      <c r="C323" s="301"/>
      <c r="D323" s="47">
        <v>289</v>
      </c>
      <c r="E323" s="47" t="str">
        <f t="shared" si="42"/>
        <v/>
      </c>
      <c r="F323" s="6"/>
      <c r="G323" s="6"/>
      <c r="H323" s="6"/>
      <c r="I323" s="6"/>
      <c r="J323" s="5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8"/>
      <c r="Z323" s="8"/>
      <c r="AA323" s="37"/>
      <c r="AB323" s="6"/>
      <c r="AC323" s="6"/>
      <c r="AD323" s="6"/>
      <c r="AE323" s="141" t="str">
        <f t="shared" si="44"/>
        <v/>
      </c>
      <c r="AF323" s="14" t="str">
        <f t="shared" si="43"/>
        <v/>
      </c>
      <c r="AG323" s="306" t="str">
        <f>UPPER(IF($X323="","",IF(COUNTIF($AG$34:$AG322,$X323)&lt;1,$X323,"")))</f>
        <v/>
      </c>
      <c r="AH323" s="47" t="str">
        <f t="shared" si="39"/>
        <v/>
      </c>
      <c r="AI323" s="142" t="str">
        <f t="shared" si="45"/>
        <v/>
      </c>
      <c r="AJ323" s="6"/>
      <c r="AK323" s="43"/>
    </row>
    <row r="324" spans="1:37" s="139" customFormat="1">
      <c r="A324" s="47" t="str">
        <f t="shared" si="40"/>
        <v/>
      </c>
      <c r="B324" s="138" t="str">
        <f t="shared" si="41"/>
        <v/>
      </c>
      <c r="C324" s="301"/>
      <c r="D324" s="47">
        <v>290</v>
      </c>
      <c r="E324" s="47" t="str">
        <f t="shared" si="42"/>
        <v/>
      </c>
      <c r="F324" s="6"/>
      <c r="G324" s="6"/>
      <c r="H324" s="6"/>
      <c r="I324" s="6"/>
      <c r="J324" s="5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37"/>
      <c r="W324" s="37"/>
      <c r="X324" s="37"/>
      <c r="Y324" s="8"/>
      <c r="Z324" s="6"/>
      <c r="AA324" s="37"/>
      <c r="AB324" s="6"/>
      <c r="AC324" s="6"/>
      <c r="AD324" s="6"/>
      <c r="AE324" s="141" t="str">
        <f t="shared" si="44"/>
        <v/>
      </c>
      <c r="AF324" s="14" t="str">
        <f t="shared" si="43"/>
        <v/>
      </c>
      <c r="AG324" s="306" t="str">
        <f>UPPER(IF($X324="","",IF(COUNTIF($AG$34:$AG323,$X324)&lt;1,$X324,"")))</f>
        <v/>
      </c>
      <c r="AH324" s="47" t="str">
        <f t="shared" si="39"/>
        <v/>
      </c>
      <c r="AI324" s="142" t="str">
        <f t="shared" si="45"/>
        <v/>
      </c>
      <c r="AJ324" s="6"/>
      <c r="AK324" s="43"/>
    </row>
    <row r="325" spans="1:37" s="139" customFormat="1">
      <c r="A325" s="47" t="str">
        <f t="shared" si="40"/>
        <v/>
      </c>
      <c r="B325" s="138" t="str">
        <f t="shared" si="41"/>
        <v/>
      </c>
      <c r="C325" s="302"/>
      <c r="D325" s="47">
        <v>291</v>
      </c>
      <c r="E325" s="47" t="str">
        <f t="shared" si="42"/>
        <v/>
      </c>
      <c r="F325" s="6"/>
      <c r="G325" s="6"/>
      <c r="H325" s="6"/>
      <c r="I325" s="6"/>
      <c r="J325" s="5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8"/>
      <c r="Z325" s="8"/>
      <c r="AA325" s="37"/>
      <c r="AB325" s="6"/>
      <c r="AC325" s="6"/>
      <c r="AD325" s="6"/>
      <c r="AE325" s="141" t="str">
        <f t="shared" si="44"/>
        <v/>
      </c>
      <c r="AF325" s="14" t="str">
        <f t="shared" si="43"/>
        <v/>
      </c>
      <c r="AG325" s="306" t="str">
        <f>UPPER(IF($X325="","",IF(COUNTIF($AG$34:$AG324,$X325)&lt;1,$X325,"")))</f>
        <v/>
      </c>
      <c r="AH325" s="47" t="str">
        <f t="shared" si="39"/>
        <v/>
      </c>
      <c r="AI325" s="142" t="str">
        <f t="shared" si="45"/>
        <v/>
      </c>
      <c r="AJ325" s="6"/>
      <c r="AK325" s="43"/>
    </row>
    <row r="326" spans="1:37" s="139" customFormat="1">
      <c r="A326" s="47" t="str">
        <f t="shared" si="40"/>
        <v/>
      </c>
      <c r="B326" s="138" t="str">
        <f t="shared" si="41"/>
        <v/>
      </c>
      <c r="C326" s="304"/>
      <c r="D326" s="47">
        <v>292</v>
      </c>
      <c r="E326" s="47" t="str">
        <f t="shared" si="42"/>
        <v/>
      </c>
      <c r="F326" s="6"/>
      <c r="G326" s="6"/>
      <c r="H326" s="6"/>
      <c r="I326" s="6"/>
      <c r="J326" s="5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8"/>
      <c r="Z326" s="6"/>
      <c r="AA326" s="37"/>
      <c r="AB326" s="6"/>
      <c r="AC326" s="6"/>
      <c r="AD326" s="6"/>
      <c r="AE326" s="141" t="str">
        <f t="shared" si="44"/>
        <v/>
      </c>
      <c r="AF326" s="14" t="str">
        <f t="shared" si="43"/>
        <v/>
      </c>
      <c r="AG326" s="306" t="str">
        <f>UPPER(IF($X326="","",IF(COUNTIF($AG$34:$AG325,$X326)&lt;1,$X326,"")))</f>
        <v/>
      </c>
      <c r="AH326" s="47" t="str">
        <f t="shared" si="39"/>
        <v/>
      </c>
      <c r="AI326" s="142" t="str">
        <f t="shared" si="45"/>
        <v/>
      </c>
      <c r="AJ326" s="6"/>
      <c r="AK326" s="43"/>
    </row>
    <row r="327" spans="1:37" s="139" customFormat="1">
      <c r="A327" s="47" t="str">
        <f t="shared" si="40"/>
        <v/>
      </c>
      <c r="B327" s="138" t="str">
        <f t="shared" si="41"/>
        <v/>
      </c>
      <c r="C327" s="303"/>
      <c r="D327" s="47">
        <v>293</v>
      </c>
      <c r="E327" s="47" t="str">
        <f t="shared" si="42"/>
        <v/>
      </c>
      <c r="F327" s="6"/>
      <c r="G327" s="6"/>
      <c r="H327" s="6"/>
      <c r="I327" s="6"/>
      <c r="J327" s="5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8"/>
      <c r="Z327" s="6"/>
      <c r="AA327" s="6"/>
      <c r="AB327" s="6"/>
      <c r="AC327" s="6"/>
      <c r="AD327" s="6"/>
      <c r="AE327" s="141" t="str">
        <f t="shared" si="44"/>
        <v/>
      </c>
      <c r="AF327" s="14" t="str">
        <f t="shared" si="43"/>
        <v/>
      </c>
      <c r="AG327" s="306" t="str">
        <f>UPPER(IF($X327="","",IF(COUNTIF($AG$34:$AG326,$X327)&lt;1,$X327,"")))</f>
        <v/>
      </c>
      <c r="AH327" s="47" t="str">
        <f t="shared" si="39"/>
        <v/>
      </c>
      <c r="AI327" s="142" t="str">
        <f t="shared" si="45"/>
        <v/>
      </c>
      <c r="AJ327" s="6"/>
      <c r="AK327" s="43"/>
    </row>
    <row r="328" spans="1:37" s="139" customFormat="1">
      <c r="A328" s="47" t="str">
        <f t="shared" si="40"/>
        <v/>
      </c>
      <c r="B328" s="138" t="str">
        <f t="shared" si="41"/>
        <v/>
      </c>
      <c r="C328" s="304"/>
      <c r="D328" s="47">
        <v>294</v>
      </c>
      <c r="E328" s="47" t="str">
        <f t="shared" si="42"/>
        <v/>
      </c>
      <c r="F328" s="6"/>
      <c r="G328" s="6"/>
      <c r="H328" s="6"/>
      <c r="I328" s="6"/>
      <c r="J328" s="5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8"/>
      <c r="Z328" s="6"/>
      <c r="AA328" s="37"/>
      <c r="AB328" s="6"/>
      <c r="AC328" s="6"/>
      <c r="AD328" s="6"/>
      <c r="AE328" s="141" t="str">
        <f t="shared" si="44"/>
        <v/>
      </c>
      <c r="AF328" s="14" t="str">
        <f t="shared" si="43"/>
        <v/>
      </c>
      <c r="AG328" s="306" t="str">
        <f>UPPER(IF($X328="","",IF(COUNTIF($AG$34:$AG327,$X328)&lt;1,$X328,"")))</f>
        <v/>
      </c>
      <c r="AH328" s="47" t="str">
        <f t="shared" si="39"/>
        <v/>
      </c>
      <c r="AI328" s="142" t="str">
        <f t="shared" si="45"/>
        <v/>
      </c>
      <c r="AJ328" s="6"/>
      <c r="AK328" s="43"/>
    </row>
    <row r="329" spans="1:37" s="139" customFormat="1">
      <c r="A329" s="47" t="str">
        <f t="shared" si="40"/>
        <v/>
      </c>
      <c r="B329" s="138" t="str">
        <f t="shared" si="41"/>
        <v/>
      </c>
      <c r="C329" s="304"/>
      <c r="D329" s="47">
        <v>295</v>
      </c>
      <c r="E329" s="47" t="str">
        <f t="shared" si="42"/>
        <v/>
      </c>
      <c r="F329" s="6"/>
      <c r="G329" s="6"/>
      <c r="H329" s="6"/>
      <c r="I329" s="6"/>
      <c r="J329" s="5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8"/>
      <c r="Z329" s="6"/>
      <c r="AA329" s="37"/>
      <c r="AB329" s="6"/>
      <c r="AC329" s="6"/>
      <c r="AD329" s="6"/>
      <c r="AE329" s="141" t="str">
        <f t="shared" si="44"/>
        <v/>
      </c>
      <c r="AF329" s="14" t="str">
        <f t="shared" si="43"/>
        <v/>
      </c>
      <c r="AG329" s="306" t="str">
        <f>UPPER(IF($X329="","",IF(COUNTIF($AG$34:$AG328,$X329)&lt;1,$X329,"")))</f>
        <v/>
      </c>
      <c r="AH329" s="47" t="str">
        <f t="shared" si="39"/>
        <v/>
      </c>
      <c r="AI329" s="142" t="str">
        <f t="shared" si="45"/>
        <v/>
      </c>
      <c r="AJ329" s="6"/>
      <c r="AK329" s="43"/>
    </row>
    <row r="330" spans="1:37" s="139" customFormat="1">
      <c r="A330" s="47" t="str">
        <f t="shared" si="40"/>
        <v/>
      </c>
      <c r="B330" s="138" t="str">
        <f t="shared" si="41"/>
        <v/>
      </c>
      <c r="C330" s="303"/>
      <c r="D330" s="47">
        <v>296</v>
      </c>
      <c r="E330" s="47" t="str">
        <f t="shared" si="42"/>
        <v/>
      </c>
      <c r="F330" s="6"/>
      <c r="G330" s="6"/>
      <c r="H330" s="6"/>
      <c r="I330" s="6"/>
      <c r="J330" s="5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8"/>
      <c r="Z330" s="6"/>
      <c r="AA330" s="37"/>
      <c r="AB330" s="6"/>
      <c r="AC330" s="6"/>
      <c r="AD330" s="6"/>
      <c r="AE330" s="141" t="str">
        <f t="shared" si="44"/>
        <v/>
      </c>
      <c r="AF330" s="14" t="str">
        <f t="shared" si="43"/>
        <v/>
      </c>
      <c r="AG330" s="306" t="str">
        <f>UPPER(IF($X330="","",IF(COUNTIF($AG$34:$AG329,$X330)&lt;1,$X330,"")))</f>
        <v/>
      </c>
      <c r="AH330" s="47" t="str">
        <f t="shared" si="39"/>
        <v/>
      </c>
      <c r="AI330" s="142" t="str">
        <f t="shared" si="45"/>
        <v/>
      </c>
      <c r="AJ330" s="6"/>
      <c r="AK330" s="43"/>
    </row>
    <row r="331" spans="1:37" s="139" customFormat="1">
      <c r="A331" s="47" t="str">
        <f t="shared" si="40"/>
        <v/>
      </c>
      <c r="B331" s="138" t="str">
        <f t="shared" si="41"/>
        <v/>
      </c>
      <c r="C331" s="303"/>
      <c r="D331" s="47">
        <v>297</v>
      </c>
      <c r="E331" s="47" t="str">
        <f t="shared" si="42"/>
        <v/>
      </c>
      <c r="F331" s="6"/>
      <c r="G331" s="6"/>
      <c r="H331" s="6"/>
      <c r="I331" s="6"/>
      <c r="J331" s="5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8"/>
      <c r="Z331" s="6"/>
      <c r="AA331" s="37"/>
      <c r="AB331" s="6"/>
      <c r="AC331" s="6"/>
      <c r="AD331" s="6"/>
      <c r="AE331" s="141" t="str">
        <f t="shared" si="44"/>
        <v/>
      </c>
      <c r="AF331" s="14" t="str">
        <f t="shared" si="43"/>
        <v/>
      </c>
      <c r="AG331" s="306" t="str">
        <f>UPPER(IF($X331="","",IF(COUNTIF($AG$34:$AG330,$X331)&lt;1,$X331,"")))</f>
        <v/>
      </c>
      <c r="AH331" s="47" t="str">
        <f t="shared" si="39"/>
        <v/>
      </c>
      <c r="AI331" s="142" t="str">
        <f t="shared" si="45"/>
        <v/>
      </c>
      <c r="AJ331" s="6"/>
      <c r="AK331" s="43"/>
    </row>
    <row r="332" spans="1:37" s="139" customFormat="1">
      <c r="A332" s="47" t="str">
        <f t="shared" si="40"/>
        <v/>
      </c>
      <c r="B332" s="138" t="str">
        <f t="shared" si="41"/>
        <v/>
      </c>
      <c r="C332" s="304"/>
      <c r="D332" s="47">
        <v>298</v>
      </c>
      <c r="E332" s="47" t="str">
        <f t="shared" si="42"/>
        <v/>
      </c>
      <c r="F332" s="6"/>
      <c r="G332" s="6"/>
      <c r="H332" s="6"/>
      <c r="I332" s="6"/>
      <c r="J332" s="5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8"/>
      <c r="Z332" s="6"/>
      <c r="AA332" s="37"/>
      <c r="AB332" s="6"/>
      <c r="AC332" s="6"/>
      <c r="AD332" s="6"/>
      <c r="AE332" s="141" t="str">
        <f t="shared" si="44"/>
        <v/>
      </c>
      <c r="AF332" s="14" t="str">
        <f t="shared" si="43"/>
        <v/>
      </c>
      <c r="AG332" s="306" t="str">
        <f>UPPER(IF($X332="","",IF(COUNTIF($AG$34:$AG331,$X332)&lt;1,$X332,"")))</f>
        <v/>
      </c>
      <c r="AH332" s="47" t="str">
        <f t="shared" si="39"/>
        <v/>
      </c>
      <c r="AI332" s="142" t="str">
        <f t="shared" si="45"/>
        <v/>
      </c>
      <c r="AJ332" s="6"/>
      <c r="AK332" s="43"/>
    </row>
    <row r="333" spans="1:37" s="139" customFormat="1">
      <c r="A333" s="47" t="str">
        <f t="shared" si="40"/>
        <v/>
      </c>
      <c r="B333" s="138" t="str">
        <f t="shared" si="41"/>
        <v/>
      </c>
      <c r="C333" s="301"/>
      <c r="D333" s="47">
        <v>299</v>
      </c>
      <c r="E333" s="47" t="str">
        <f t="shared" si="42"/>
        <v/>
      </c>
      <c r="F333" s="6"/>
      <c r="G333" s="6"/>
      <c r="H333" s="6"/>
      <c r="I333" s="6"/>
      <c r="J333" s="5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8"/>
      <c r="Z333" s="6"/>
      <c r="AA333" s="37"/>
      <c r="AB333" s="6"/>
      <c r="AC333" s="6"/>
      <c r="AD333" s="6"/>
      <c r="AE333" s="141" t="str">
        <f t="shared" si="44"/>
        <v/>
      </c>
      <c r="AF333" s="14" t="str">
        <f t="shared" si="43"/>
        <v/>
      </c>
      <c r="AG333" s="306" t="str">
        <f>UPPER(IF($X333="","",IF(COUNTIF($AG$34:$AG332,$X333)&lt;1,$X333,"")))</f>
        <v/>
      </c>
      <c r="AH333" s="47" t="str">
        <f t="shared" si="39"/>
        <v/>
      </c>
      <c r="AI333" s="142" t="str">
        <f t="shared" si="45"/>
        <v/>
      </c>
      <c r="AJ333" s="6"/>
      <c r="AK333" s="43"/>
    </row>
    <row r="334" spans="1:37" s="139" customFormat="1">
      <c r="A334" s="47" t="str">
        <f t="shared" si="40"/>
        <v/>
      </c>
      <c r="B334" s="138" t="str">
        <f t="shared" si="41"/>
        <v/>
      </c>
      <c r="C334" s="301"/>
      <c r="D334" s="47">
        <v>300</v>
      </c>
      <c r="E334" s="47" t="str">
        <f t="shared" si="42"/>
        <v/>
      </c>
      <c r="F334" s="6"/>
      <c r="G334" s="6"/>
      <c r="H334" s="6"/>
      <c r="I334" s="6"/>
      <c r="J334" s="5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8"/>
      <c r="Z334" s="6"/>
      <c r="AA334" s="37"/>
      <c r="AB334" s="6"/>
      <c r="AC334" s="6"/>
      <c r="AD334" s="6"/>
      <c r="AE334" s="141" t="str">
        <f t="shared" si="44"/>
        <v/>
      </c>
      <c r="AF334" s="14" t="str">
        <f t="shared" si="43"/>
        <v/>
      </c>
      <c r="AG334" s="306" t="str">
        <f>UPPER(IF($X334="","",IF(COUNTIF($AG$34:$AG333,$X334)&lt;1,$X334,"")))</f>
        <v/>
      </c>
      <c r="AH334" s="47" t="str">
        <f t="shared" si="39"/>
        <v/>
      </c>
      <c r="AI334" s="142" t="str">
        <f t="shared" si="45"/>
        <v/>
      </c>
      <c r="AJ334" s="6"/>
      <c r="AK334" s="43"/>
    </row>
    <row r="335" spans="1:37" s="139" customFormat="1">
      <c r="A335" s="47" t="str">
        <f t="shared" si="40"/>
        <v/>
      </c>
      <c r="B335" s="138" t="str">
        <f t="shared" si="41"/>
        <v/>
      </c>
      <c r="C335" s="301"/>
      <c r="D335" s="47">
        <v>301</v>
      </c>
      <c r="E335" s="47" t="str">
        <f t="shared" si="42"/>
        <v/>
      </c>
      <c r="F335" s="6"/>
      <c r="G335" s="6"/>
      <c r="H335" s="6"/>
      <c r="I335" s="6"/>
      <c r="J335" s="5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8"/>
      <c r="Z335" s="6"/>
      <c r="AA335" s="37"/>
      <c r="AB335" s="6"/>
      <c r="AC335" s="6"/>
      <c r="AD335" s="6"/>
      <c r="AE335" s="141" t="str">
        <f t="shared" si="44"/>
        <v/>
      </c>
      <c r="AF335" s="14" t="str">
        <f t="shared" si="43"/>
        <v/>
      </c>
      <c r="AG335" s="306" t="str">
        <f>UPPER(IF($X335="","",IF(COUNTIF($AG$34:$AG334,$X335)&lt;1,$X335,"")))</f>
        <v/>
      </c>
      <c r="AH335" s="47" t="str">
        <f t="shared" si="39"/>
        <v/>
      </c>
      <c r="AI335" s="142" t="str">
        <f t="shared" si="45"/>
        <v/>
      </c>
      <c r="AJ335" s="6"/>
      <c r="AK335" s="43"/>
    </row>
    <row r="336" spans="1:37" s="139" customFormat="1">
      <c r="A336" s="47" t="str">
        <f t="shared" si="40"/>
        <v/>
      </c>
      <c r="B336" s="138" t="str">
        <f t="shared" si="41"/>
        <v/>
      </c>
      <c r="C336" s="301"/>
      <c r="D336" s="47">
        <v>302</v>
      </c>
      <c r="E336" s="47" t="str">
        <f t="shared" si="42"/>
        <v/>
      </c>
      <c r="F336" s="6"/>
      <c r="G336" s="6"/>
      <c r="H336" s="6"/>
      <c r="I336" s="6"/>
      <c r="J336" s="5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8"/>
      <c r="Z336" s="6"/>
      <c r="AA336" s="37"/>
      <c r="AB336" s="6"/>
      <c r="AC336" s="6"/>
      <c r="AD336" s="6"/>
      <c r="AE336" s="141" t="str">
        <f t="shared" si="44"/>
        <v/>
      </c>
      <c r="AF336" s="14" t="str">
        <f t="shared" si="43"/>
        <v/>
      </c>
      <c r="AG336" s="306" t="str">
        <f>UPPER(IF($X336="","",IF(COUNTIF($AG$34:$AG335,$X336)&lt;1,$X336,"")))</f>
        <v/>
      </c>
      <c r="AH336" s="47" t="str">
        <f t="shared" si="39"/>
        <v/>
      </c>
      <c r="AI336" s="142" t="str">
        <f t="shared" si="45"/>
        <v/>
      </c>
      <c r="AJ336" s="6"/>
      <c r="AK336" s="43"/>
    </row>
    <row r="337" spans="1:37" s="139" customFormat="1">
      <c r="A337" s="47" t="str">
        <f t="shared" si="40"/>
        <v/>
      </c>
      <c r="B337" s="138" t="str">
        <f t="shared" si="41"/>
        <v/>
      </c>
      <c r="C337" s="301"/>
      <c r="D337" s="47">
        <v>303</v>
      </c>
      <c r="E337" s="47" t="str">
        <f t="shared" si="42"/>
        <v/>
      </c>
      <c r="F337" s="6"/>
      <c r="G337" s="6"/>
      <c r="H337" s="6"/>
      <c r="I337" s="6"/>
      <c r="J337" s="5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8"/>
      <c r="Z337" s="6"/>
      <c r="AA337" s="37"/>
      <c r="AB337" s="6"/>
      <c r="AC337" s="6"/>
      <c r="AD337" s="6"/>
      <c r="AE337" s="141" t="str">
        <f t="shared" si="44"/>
        <v/>
      </c>
      <c r="AF337" s="14" t="str">
        <f t="shared" si="43"/>
        <v/>
      </c>
      <c r="AG337" s="306" t="str">
        <f>UPPER(IF($X337="","",IF(COUNTIF($AG$34:$AG336,$X337)&lt;1,$X337,"")))</f>
        <v/>
      </c>
      <c r="AH337" s="47" t="str">
        <f t="shared" si="39"/>
        <v/>
      </c>
      <c r="AI337" s="142" t="str">
        <f t="shared" si="45"/>
        <v/>
      </c>
      <c r="AJ337" s="6"/>
      <c r="AK337" s="43"/>
    </row>
    <row r="338" spans="1:37" s="139" customFormat="1">
      <c r="A338" s="47" t="str">
        <f t="shared" si="40"/>
        <v/>
      </c>
      <c r="B338" s="138" t="str">
        <f t="shared" si="41"/>
        <v/>
      </c>
      <c r="C338" s="304"/>
      <c r="D338" s="47">
        <v>304</v>
      </c>
      <c r="E338" s="47" t="str">
        <f t="shared" si="42"/>
        <v/>
      </c>
      <c r="F338" s="6"/>
      <c r="G338" s="6"/>
      <c r="H338" s="6"/>
      <c r="I338" s="6"/>
      <c r="J338" s="5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8"/>
      <c r="Z338" s="6"/>
      <c r="AA338" s="37"/>
      <c r="AB338" s="6"/>
      <c r="AC338" s="6"/>
      <c r="AD338" s="6"/>
      <c r="AE338" s="141" t="str">
        <f t="shared" si="44"/>
        <v/>
      </c>
      <c r="AF338" s="14" t="str">
        <f t="shared" si="43"/>
        <v/>
      </c>
      <c r="AG338" s="306" t="str">
        <f>UPPER(IF($X338="","",IF(COUNTIF($AG$34:$AG337,$X338)&lt;1,$X338,"")))</f>
        <v/>
      </c>
      <c r="AH338" s="47" t="str">
        <f t="shared" si="39"/>
        <v/>
      </c>
      <c r="AI338" s="142" t="str">
        <f t="shared" si="45"/>
        <v/>
      </c>
      <c r="AJ338" s="6"/>
      <c r="AK338" s="43"/>
    </row>
    <row r="339" spans="1:37" s="139" customFormat="1" ht="13" customHeight="1">
      <c r="A339" s="47" t="str">
        <f t="shared" si="40"/>
        <v/>
      </c>
      <c r="B339" s="138" t="str">
        <f t="shared" si="41"/>
        <v/>
      </c>
      <c r="C339" s="302"/>
      <c r="D339" s="47">
        <v>305</v>
      </c>
      <c r="E339" s="47" t="str">
        <f t="shared" si="42"/>
        <v/>
      </c>
      <c r="F339" s="6"/>
      <c r="G339" s="6"/>
      <c r="H339" s="6"/>
      <c r="I339" s="6"/>
      <c r="J339" s="5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8"/>
      <c r="Z339" s="6"/>
      <c r="AA339" s="37"/>
      <c r="AB339" s="6"/>
      <c r="AC339" s="6"/>
      <c r="AD339" s="6"/>
      <c r="AE339" s="141" t="str">
        <f t="shared" si="44"/>
        <v/>
      </c>
      <c r="AF339" s="14" t="str">
        <f t="shared" si="43"/>
        <v/>
      </c>
      <c r="AG339" s="306" t="str">
        <f>UPPER(IF($X339="","",IF(COUNTIF($AG$34:$AG338,$X339)&lt;1,$X339,"")))</f>
        <v/>
      </c>
      <c r="AH339" s="47" t="str">
        <f t="shared" ref="AH339:AH402" si="46">IF(X339="","",IF(COUNTIF(X$35:X$1035,$X339)&lt;4,"每隊最少4人",IF(COUNTIF(X$35:X$1035,X339)&gt;6,"每隊最多6人",COUNTIF(X$35:X$1035,X339))))</f>
        <v/>
      </c>
      <c r="AI339" s="142" t="str">
        <f t="shared" si="45"/>
        <v/>
      </c>
      <c r="AJ339" s="6"/>
      <c r="AK339" s="43"/>
    </row>
    <row r="340" spans="1:37" s="139" customFormat="1" ht="13" customHeight="1">
      <c r="A340" s="47" t="str">
        <f t="shared" si="40"/>
        <v/>
      </c>
      <c r="B340" s="138" t="str">
        <f t="shared" si="41"/>
        <v/>
      </c>
      <c r="C340" s="303"/>
      <c r="D340" s="47">
        <v>306</v>
      </c>
      <c r="E340" s="47" t="str">
        <f t="shared" si="42"/>
        <v/>
      </c>
      <c r="F340" s="6"/>
      <c r="G340" s="6"/>
      <c r="H340" s="6"/>
      <c r="I340" s="6"/>
      <c r="J340" s="5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8"/>
      <c r="Z340" s="6"/>
      <c r="AA340" s="37"/>
      <c r="AB340" s="6"/>
      <c r="AC340" s="6"/>
      <c r="AD340" s="6"/>
      <c r="AE340" s="141" t="str">
        <f t="shared" si="44"/>
        <v/>
      </c>
      <c r="AF340" s="14" t="str">
        <f t="shared" si="43"/>
        <v/>
      </c>
      <c r="AG340" s="306" t="str">
        <f>UPPER(IF($X340="","",IF(COUNTIF($AG$34:$AG339,$X340)&lt;1,$X340,"")))</f>
        <v/>
      </c>
      <c r="AH340" s="47" t="str">
        <f t="shared" si="46"/>
        <v/>
      </c>
      <c r="AI340" s="142" t="str">
        <f t="shared" si="45"/>
        <v/>
      </c>
      <c r="AJ340" s="6"/>
      <c r="AK340" s="43"/>
    </row>
    <row r="341" spans="1:37" s="139" customFormat="1">
      <c r="A341" s="47" t="str">
        <f t="shared" si="40"/>
        <v/>
      </c>
      <c r="B341" s="138" t="str">
        <f t="shared" si="41"/>
        <v/>
      </c>
      <c r="C341" s="301"/>
      <c r="D341" s="47">
        <v>307</v>
      </c>
      <c r="E341" s="47" t="str">
        <f t="shared" si="42"/>
        <v/>
      </c>
      <c r="F341" s="6"/>
      <c r="G341" s="6"/>
      <c r="H341" s="6"/>
      <c r="I341" s="6"/>
      <c r="J341" s="5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8"/>
      <c r="Z341" s="6"/>
      <c r="AA341" s="37"/>
      <c r="AB341" s="6"/>
      <c r="AC341" s="6"/>
      <c r="AD341" s="6"/>
      <c r="AE341" s="141" t="str">
        <f t="shared" si="44"/>
        <v/>
      </c>
      <c r="AF341" s="14" t="str">
        <f t="shared" si="43"/>
        <v/>
      </c>
      <c r="AG341" s="306" t="str">
        <f>UPPER(IF($X341="","",IF(COUNTIF($AG$34:$AG340,$X341)&lt;1,$X341,"")))</f>
        <v/>
      </c>
      <c r="AH341" s="47" t="str">
        <f t="shared" si="46"/>
        <v/>
      </c>
      <c r="AI341" s="142" t="str">
        <f t="shared" si="45"/>
        <v/>
      </c>
      <c r="AJ341" s="6"/>
      <c r="AK341" s="43"/>
    </row>
    <row r="342" spans="1:37" s="139" customFormat="1">
      <c r="A342" s="47" t="str">
        <f t="shared" si="40"/>
        <v/>
      </c>
      <c r="B342" s="138" t="str">
        <f t="shared" si="41"/>
        <v/>
      </c>
      <c r="C342" s="303"/>
      <c r="D342" s="47">
        <v>308</v>
      </c>
      <c r="E342" s="47" t="str">
        <f t="shared" si="42"/>
        <v/>
      </c>
      <c r="F342" s="6"/>
      <c r="G342" s="6"/>
      <c r="H342" s="6"/>
      <c r="I342" s="6"/>
      <c r="J342" s="5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8"/>
      <c r="Z342" s="6"/>
      <c r="AA342" s="37"/>
      <c r="AB342" s="6"/>
      <c r="AC342" s="6"/>
      <c r="AD342" s="6"/>
      <c r="AE342" s="141" t="str">
        <f t="shared" si="44"/>
        <v/>
      </c>
      <c r="AF342" s="14" t="str">
        <f t="shared" si="43"/>
        <v/>
      </c>
      <c r="AG342" s="306" t="str">
        <f>UPPER(IF($X342="","",IF(COUNTIF($AG$34:$AG341,$X342)&lt;1,$X342,"")))</f>
        <v/>
      </c>
      <c r="AH342" s="47" t="str">
        <f t="shared" si="46"/>
        <v/>
      </c>
      <c r="AI342" s="142" t="str">
        <f t="shared" si="45"/>
        <v/>
      </c>
      <c r="AJ342" s="6"/>
      <c r="AK342" s="43"/>
    </row>
    <row r="343" spans="1:37" s="139" customFormat="1">
      <c r="A343" s="47" t="str">
        <f t="shared" si="40"/>
        <v/>
      </c>
      <c r="B343" s="138" t="str">
        <f t="shared" si="41"/>
        <v/>
      </c>
      <c r="C343" s="301"/>
      <c r="D343" s="47">
        <v>309</v>
      </c>
      <c r="E343" s="47" t="str">
        <f t="shared" si="42"/>
        <v/>
      </c>
      <c r="F343" s="6"/>
      <c r="G343" s="6"/>
      <c r="H343" s="6"/>
      <c r="I343" s="6"/>
      <c r="J343" s="5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8"/>
      <c r="Z343" s="6"/>
      <c r="AA343" s="37"/>
      <c r="AB343" s="6"/>
      <c r="AC343" s="6"/>
      <c r="AD343" s="6"/>
      <c r="AE343" s="141" t="str">
        <f t="shared" si="44"/>
        <v/>
      </c>
      <c r="AF343" s="14" t="str">
        <f t="shared" si="43"/>
        <v/>
      </c>
      <c r="AG343" s="306" t="str">
        <f>UPPER(IF($X343="","",IF(COUNTIF($AG$34:$AG342,$X343)&lt;1,$X343,"")))</f>
        <v/>
      </c>
      <c r="AH343" s="47" t="str">
        <f t="shared" si="46"/>
        <v/>
      </c>
      <c r="AI343" s="142" t="str">
        <f t="shared" si="45"/>
        <v/>
      </c>
      <c r="AJ343" s="6"/>
      <c r="AK343" s="43"/>
    </row>
    <row r="344" spans="1:37" s="139" customFormat="1">
      <c r="A344" s="47" t="str">
        <f t="shared" si="40"/>
        <v/>
      </c>
      <c r="B344" s="138" t="str">
        <f t="shared" si="41"/>
        <v/>
      </c>
      <c r="C344" s="304"/>
      <c r="D344" s="47">
        <v>310</v>
      </c>
      <c r="E344" s="47" t="str">
        <f t="shared" si="42"/>
        <v/>
      </c>
      <c r="F344" s="6"/>
      <c r="G344" s="6"/>
      <c r="H344" s="6"/>
      <c r="I344" s="6"/>
      <c r="J344" s="5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8"/>
      <c r="Z344" s="6"/>
      <c r="AA344" s="37"/>
      <c r="AB344" s="6"/>
      <c r="AC344" s="6"/>
      <c r="AD344" s="6"/>
      <c r="AE344" s="141" t="str">
        <f t="shared" si="44"/>
        <v/>
      </c>
      <c r="AF344" s="14" t="str">
        <f t="shared" si="43"/>
        <v/>
      </c>
      <c r="AG344" s="306" t="str">
        <f>UPPER(IF($X344="","",IF(COUNTIF($AG$34:$AG343,$X344)&lt;1,$X344,"")))</f>
        <v/>
      </c>
      <c r="AH344" s="47" t="str">
        <f t="shared" si="46"/>
        <v/>
      </c>
      <c r="AI344" s="142" t="str">
        <f t="shared" si="45"/>
        <v/>
      </c>
      <c r="AJ344" s="6"/>
      <c r="AK344" s="43"/>
    </row>
    <row r="345" spans="1:37" s="139" customFormat="1">
      <c r="A345" s="47" t="str">
        <f t="shared" si="40"/>
        <v/>
      </c>
      <c r="B345" s="138" t="str">
        <f t="shared" si="41"/>
        <v/>
      </c>
      <c r="C345" s="301"/>
      <c r="D345" s="47">
        <v>311</v>
      </c>
      <c r="E345" s="47" t="str">
        <f t="shared" si="42"/>
        <v/>
      </c>
      <c r="F345" s="6"/>
      <c r="G345" s="6"/>
      <c r="H345" s="6"/>
      <c r="I345" s="6"/>
      <c r="J345" s="5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8"/>
      <c r="Z345" s="6"/>
      <c r="AA345" s="37"/>
      <c r="AB345" s="6"/>
      <c r="AC345" s="6"/>
      <c r="AD345" s="6"/>
      <c r="AE345" s="141" t="str">
        <f t="shared" si="44"/>
        <v/>
      </c>
      <c r="AF345" s="14" t="str">
        <f t="shared" si="43"/>
        <v/>
      </c>
      <c r="AG345" s="306" t="str">
        <f>UPPER(IF($X345="","",IF(COUNTIF($AG$34:$AG344,$X345)&lt;1,$X345,"")))</f>
        <v/>
      </c>
      <c r="AH345" s="47" t="str">
        <f t="shared" si="46"/>
        <v/>
      </c>
      <c r="AI345" s="142" t="str">
        <f t="shared" si="45"/>
        <v/>
      </c>
      <c r="AJ345" s="6"/>
      <c r="AK345" s="43"/>
    </row>
    <row r="346" spans="1:37" s="139" customFormat="1">
      <c r="A346" s="47" t="str">
        <f t="shared" si="40"/>
        <v/>
      </c>
      <c r="B346" s="138" t="str">
        <f t="shared" si="41"/>
        <v/>
      </c>
      <c r="C346" s="303"/>
      <c r="D346" s="47">
        <v>312</v>
      </c>
      <c r="E346" s="47" t="str">
        <f t="shared" si="42"/>
        <v/>
      </c>
      <c r="F346" s="6"/>
      <c r="G346" s="6"/>
      <c r="H346" s="6"/>
      <c r="I346" s="6"/>
      <c r="J346" s="5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8"/>
      <c r="Z346" s="6"/>
      <c r="AA346" s="37"/>
      <c r="AB346" s="6"/>
      <c r="AC346" s="6"/>
      <c r="AD346" s="6"/>
      <c r="AE346" s="141" t="str">
        <f t="shared" si="44"/>
        <v/>
      </c>
      <c r="AF346" s="14" t="str">
        <f t="shared" si="43"/>
        <v/>
      </c>
      <c r="AG346" s="306" t="str">
        <f>UPPER(IF($X346="","",IF(COUNTIF($AG$34:$AG345,$X346)&lt;1,$X346,"")))</f>
        <v/>
      </c>
      <c r="AH346" s="47" t="str">
        <f t="shared" si="46"/>
        <v/>
      </c>
      <c r="AI346" s="142" t="str">
        <f t="shared" si="45"/>
        <v/>
      </c>
      <c r="AJ346" s="6"/>
      <c r="AK346" s="43"/>
    </row>
    <row r="347" spans="1:37" s="139" customFormat="1">
      <c r="A347" s="47" t="str">
        <f t="shared" si="40"/>
        <v/>
      </c>
      <c r="B347" s="138" t="str">
        <f t="shared" si="41"/>
        <v/>
      </c>
      <c r="C347" s="303"/>
      <c r="D347" s="47">
        <v>313</v>
      </c>
      <c r="E347" s="47" t="str">
        <f t="shared" si="42"/>
        <v/>
      </c>
      <c r="F347" s="6"/>
      <c r="G347" s="6"/>
      <c r="H347" s="6"/>
      <c r="I347" s="6"/>
      <c r="J347" s="5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8"/>
      <c r="Z347" s="6"/>
      <c r="AA347" s="37"/>
      <c r="AB347" s="6"/>
      <c r="AC347" s="6"/>
      <c r="AD347" s="6"/>
      <c r="AE347" s="141" t="str">
        <f t="shared" si="44"/>
        <v/>
      </c>
      <c r="AF347" s="14" t="str">
        <f t="shared" si="43"/>
        <v/>
      </c>
      <c r="AG347" s="306" t="str">
        <f>UPPER(IF($X347="","",IF(COUNTIF($AG$34:$AG346,$X347)&lt;1,$X347,"")))</f>
        <v/>
      </c>
      <c r="AH347" s="47" t="str">
        <f t="shared" si="46"/>
        <v/>
      </c>
      <c r="AI347" s="142" t="str">
        <f t="shared" si="45"/>
        <v/>
      </c>
      <c r="AJ347" s="6"/>
      <c r="AK347" s="43"/>
    </row>
    <row r="348" spans="1:37" s="139" customFormat="1">
      <c r="A348" s="47" t="str">
        <f t="shared" si="40"/>
        <v/>
      </c>
      <c r="B348" s="138" t="str">
        <f t="shared" si="41"/>
        <v/>
      </c>
      <c r="C348" s="303"/>
      <c r="D348" s="47">
        <v>314</v>
      </c>
      <c r="E348" s="47" t="str">
        <f t="shared" si="42"/>
        <v/>
      </c>
      <c r="F348" s="6"/>
      <c r="G348" s="6"/>
      <c r="H348" s="6"/>
      <c r="I348" s="6"/>
      <c r="J348" s="5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8"/>
      <c r="Z348" s="6"/>
      <c r="AA348" s="37"/>
      <c r="AB348" s="6"/>
      <c r="AC348" s="6"/>
      <c r="AD348" s="6"/>
      <c r="AE348" s="141" t="str">
        <f t="shared" si="44"/>
        <v/>
      </c>
      <c r="AF348" s="14" t="str">
        <f t="shared" si="43"/>
        <v/>
      </c>
      <c r="AG348" s="306" t="str">
        <f>UPPER(IF($X348="","",IF(COUNTIF($AG$34:$AG347,$X348)&lt;1,$X348,"")))</f>
        <v/>
      </c>
      <c r="AH348" s="47" t="str">
        <f t="shared" si="46"/>
        <v/>
      </c>
      <c r="AI348" s="142" t="str">
        <f t="shared" si="45"/>
        <v/>
      </c>
      <c r="AJ348" s="6"/>
      <c r="AK348" s="43"/>
    </row>
    <row r="349" spans="1:37" s="139" customFormat="1">
      <c r="A349" s="47" t="str">
        <f t="shared" si="40"/>
        <v/>
      </c>
      <c r="B349" s="138" t="str">
        <f t="shared" si="41"/>
        <v/>
      </c>
      <c r="C349" s="302"/>
      <c r="D349" s="47">
        <v>315</v>
      </c>
      <c r="E349" s="47" t="str">
        <f t="shared" si="42"/>
        <v/>
      </c>
      <c r="F349" s="6"/>
      <c r="G349" s="6"/>
      <c r="H349" s="6"/>
      <c r="I349" s="6"/>
      <c r="J349" s="5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8"/>
      <c r="Z349" s="6"/>
      <c r="AA349" s="37"/>
      <c r="AB349" s="6"/>
      <c r="AC349" s="6"/>
      <c r="AD349" s="6"/>
      <c r="AE349" s="141" t="str">
        <f t="shared" si="44"/>
        <v/>
      </c>
      <c r="AF349" s="14" t="str">
        <f t="shared" si="43"/>
        <v/>
      </c>
      <c r="AG349" s="306" t="str">
        <f>UPPER(IF($X349="","",IF(COUNTIF($AG$34:$AG348,$X349)&lt;1,$X349,"")))</f>
        <v/>
      </c>
      <c r="AH349" s="47" t="str">
        <f t="shared" si="46"/>
        <v/>
      </c>
      <c r="AI349" s="142" t="str">
        <f t="shared" si="45"/>
        <v/>
      </c>
      <c r="AJ349" s="6"/>
      <c r="AK349" s="43"/>
    </row>
    <row r="350" spans="1:37" s="139" customFormat="1">
      <c r="A350" s="47" t="str">
        <f t="shared" si="40"/>
        <v/>
      </c>
      <c r="B350" s="138" t="str">
        <f t="shared" si="41"/>
        <v/>
      </c>
      <c r="C350" s="304"/>
      <c r="D350" s="47">
        <v>316</v>
      </c>
      <c r="E350" s="47" t="str">
        <f t="shared" si="42"/>
        <v/>
      </c>
      <c r="F350" s="6"/>
      <c r="G350" s="6"/>
      <c r="H350" s="6"/>
      <c r="I350" s="6"/>
      <c r="J350" s="5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8"/>
      <c r="Z350" s="6"/>
      <c r="AA350" s="37"/>
      <c r="AB350" s="6"/>
      <c r="AC350" s="6"/>
      <c r="AD350" s="6"/>
      <c r="AE350" s="141" t="str">
        <f t="shared" si="44"/>
        <v/>
      </c>
      <c r="AF350" s="14" t="str">
        <f t="shared" si="43"/>
        <v/>
      </c>
      <c r="AG350" s="306" t="str">
        <f>UPPER(IF($X350="","",IF(COUNTIF($AG$34:$AG349,$X350)&lt;1,$X350,"")))</f>
        <v/>
      </c>
      <c r="AH350" s="47" t="str">
        <f t="shared" si="46"/>
        <v/>
      </c>
      <c r="AI350" s="142" t="str">
        <f t="shared" si="45"/>
        <v/>
      </c>
      <c r="AJ350" s="6"/>
      <c r="AK350" s="43"/>
    </row>
    <row r="351" spans="1:37" s="139" customFormat="1">
      <c r="A351" s="47" t="str">
        <f t="shared" si="40"/>
        <v/>
      </c>
      <c r="B351" s="138" t="str">
        <f t="shared" si="41"/>
        <v/>
      </c>
      <c r="C351" s="301"/>
      <c r="D351" s="47">
        <v>317</v>
      </c>
      <c r="E351" s="47" t="str">
        <f t="shared" si="42"/>
        <v/>
      </c>
      <c r="F351" s="6"/>
      <c r="G351" s="6"/>
      <c r="H351" s="6"/>
      <c r="I351" s="6"/>
      <c r="J351" s="5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8"/>
      <c r="Z351" s="6"/>
      <c r="AA351" s="37"/>
      <c r="AB351" s="6"/>
      <c r="AC351" s="6"/>
      <c r="AD351" s="6"/>
      <c r="AE351" s="141" t="str">
        <f t="shared" si="44"/>
        <v/>
      </c>
      <c r="AF351" s="14" t="str">
        <f t="shared" si="43"/>
        <v/>
      </c>
      <c r="AG351" s="306" t="str">
        <f>UPPER(IF($X351="","",IF(COUNTIF($AG$34:$AG350,$X351)&lt;1,$X351,"")))</f>
        <v/>
      </c>
      <c r="AH351" s="47" t="str">
        <f t="shared" si="46"/>
        <v/>
      </c>
      <c r="AI351" s="142" t="str">
        <f t="shared" si="45"/>
        <v/>
      </c>
      <c r="AJ351" s="6"/>
      <c r="AK351" s="43"/>
    </row>
    <row r="352" spans="1:37" s="139" customFormat="1">
      <c r="A352" s="47" t="str">
        <f t="shared" si="40"/>
        <v/>
      </c>
      <c r="B352" s="138" t="str">
        <f t="shared" si="41"/>
        <v/>
      </c>
      <c r="C352" s="303"/>
      <c r="D352" s="47">
        <v>318</v>
      </c>
      <c r="E352" s="47" t="str">
        <f t="shared" si="42"/>
        <v/>
      </c>
      <c r="F352" s="6"/>
      <c r="G352" s="6"/>
      <c r="H352" s="6"/>
      <c r="I352" s="6"/>
      <c r="J352" s="5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8"/>
      <c r="Z352" s="6"/>
      <c r="AA352" s="37"/>
      <c r="AB352" s="6"/>
      <c r="AC352" s="6"/>
      <c r="AD352" s="6"/>
      <c r="AE352" s="141" t="str">
        <f t="shared" si="44"/>
        <v/>
      </c>
      <c r="AF352" s="14" t="str">
        <f t="shared" si="43"/>
        <v/>
      </c>
      <c r="AG352" s="306" t="str">
        <f>UPPER(IF($X352="","",IF(COUNTIF($AG$34:$AG351,$X352)&lt;1,$X352,"")))</f>
        <v/>
      </c>
      <c r="AH352" s="47" t="str">
        <f t="shared" si="46"/>
        <v/>
      </c>
      <c r="AI352" s="142" t="str">
        <f t="shared" si="45"/>
        <v/>
      </c>
      <c r="AJ352" s="6"/>
      <c r="AK352" s="43"/>
    </row>
    <row r="353" spans="1:37" s="139" customFormat="1">
      <c r="A353" s="47" t="str">
        <f t="shared" si="40"/>
        <v/>
      </c>
      <c r="B353" s="138" t="str">
        <f t="shared" si="41"/>
        <v/>
      </c>
      <c r="C353" s="303"/>
      <c r="D353" s="47">
        <v>319</v>
      </c>
      <c r="E353" s="47" t="str">
        <f t="shared" si="42"/>
        <v/>
      </c>
      <c r="F353" s="6"/>
      <c r="G353" s="6"/>
      <c r="H353" s="6"/>
      <c r="I353" s="6"/>
      <c r="J353" s="5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8"/>
      <c r="Z353" s="6"/>
      <c r="AA353" s="37"/>
      <c r="AB353" s="6"/>
      <c r="AC353" s="6"/>
      <c r="AD353" s="6"/>
      <c r="AE353" s="141" t="str">
        <f t="shared" si="44"/>
        <v/>
      </c>
      <c r="AF353" s="14" t="str">
        <f t="shared" si="43"/>
        <v/>
      </c>
      <c r="AG353" s="306" t="str">
        <f>UPPER(IF($X353="","",IF(COUNTIF($AG$34:$AG352,$X353)&lt;1,$X353,"")))</f>
        <v/>
      </c>
      <c r="AH353" s="47" t="str">
        <f t="shared" si="46"/>
        <v/>
      </c>
      <c r="AI353" s="142" t="str">
        <f t="shared" si="45"/>
        <v/>
      </c>
      <c r="AJ353" s="6"/>
      <c r="AK353" s="43"/>
    </row>
    <row r="354" spans="1:37" s="139" customFormat="1">
      <c r="A354" s="47" t="str">
        <f t="shared" si="40"/>
        <v/>
      </c>
      <c r="B354" s="138" t="str">
        <f t="shared" si="41"/>
        <v/>
      </c>
      <c r="C354" s="304"/>
      <c r="D354" s="47">
        <v>320</v>
      </c>
      <c r="E354" s="47" t="str">
        <f t="shared" si="42"/>
        <v/>
      </c>
      <c r="F354" s="6"/>
      <c r="G354" s="6"/>
      <c r="H354" s="6"/>
      <c r="I354" s="6"/>
      <c r="J354" s="5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8"/>
      <c r="Z354" s="6"/>
      <c r="AA354" s="37"/>
      <c r="AB354" s="6"/>
      <c r="AC354" s="6"/>
      <c r="AD354" s="6"/>
      <c r="AE354" s="141" t="str">
        <f t="shared" si="44"/>
        <v/>
      </c>
      <c r="AF354" s="14" t="str">
        <f t="shared" si="43"/>
        <v/>
      </c>
      <c r="AG354" s="306" t="str">
        <f>UPPER(IF($X354="","",IF(COUNTIF($AG$34:$AG353,$X354)&lt;1,$X354,"")))</f>
        <v/>
      </c>
      <c r="AH354" s="47" t="str">
        <f t="shared" si="46"/>
        <v/>
      </c>
      <c r="AI354" s="142" t="str">
        <f t="shared" si="45"/>
        <v/>
      </c>
      <c r="AJ354" s="6"/>
      <c r="AK354" s="43"/>
    </row>
    <row r="355" spans="1:37" s="139" customFormat="1">
      <c r="A355" s="47" t="str">
        <f t="shared" ref="A355:A418" si="47">E355</f>
        <v/>
      </c>
      <c r="B355" s="138" t="str">
        <f t="shared" ref="B355:B418" si="48">IF(G355="","",IF(C355="","X",A355&amp;TEXT(C355,"000")))</f>
        <v/>
      </c>
      <c r="C355" s="301"/>
      <c r="D355" s="47">
        <v>321</v>
      </c>
      <c r="E355" s="47" t="str">
        <f t="shared" ref="E355:E418" si="49">IF($H355="M",VLOOKUP($I355,$D$4:$F$9,2,0),IF(H355="F",VLOOKUP($I355,$D$4:$F$9,3,0),IF($H355="","")))</f>
        <v/>
      </c>
      <c r="F355" s="6"/>
      <c r="G355" s="6"/>
      <c r="H355" s="6"/>
      <c r="I355" s="6"/>
      <c r="J355" s="5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8"/>
      <c r="Z355" s="6"/>
      <c r="AA355" s="37"/>
      <c r="AB355" s="6"/>
      <c r="AC355" s="6"/>
      <c r="AD355" s="6"/>
      <c r="AE355" s="141" t="str">
        <f t="shared" si="44"/>
        <v/>
      </c>
      <c r="AF355" s="14" t="str">
        <f t="shared" ref="AF355:AF418" si="50">IF(AG355="","",$AF$31)</f>
        <v/>
      </c>
      <c r="AG355" s="306" t="str">
        <f>UPPER(IF($X355="","",IF(COUNTIF($AG$34:$AG354,$X355)&lt;1,$X355,"")))</f>
        <v/>
      </c>
      <c r="AH355" s="47" t="str">
        <f t="shared" si="46"/>
        <v/>
      </c>
      <c r="AI355" s="142" t="str">
        <f t="shared" si="45"/>
        <v/>
      </c>
      <c r="AJ355" s="6"/>
      <c r="AK355" s="43"/>
    </row>
    <row r="356" spans="1:37" s="139" customFormat="1">
      <c r="A356" s="47" t="str">
        <f t="shared" si="47"/>
        <v/>
      </c>
      <c r="B356" s="138" t="str">
        <f t="shared" si="48"/>
        <v/>
      </c>
      <c r="C356" s="304"/>
      <c r="D356" s="47">
        <v>322</v>
      </c>
      <c r="E356" s="47" t="str">
        <f t="shared" si="49"/>
        <v/>
      </c>
      <c r="F356" s="6"/>
      <c r="G356" s="6"/>
      <c r="H356" s="6"/>
      <c r="I356" s="6"/>
      <c r="J356" s="5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8"/>
      <c r="Z356" s="6"/>
      <c r="AA356" s="37"/>
      <c r="AB356" s="6"/>
      <c r="AC356" s="6"/>
      <c r="AD356" s="6"/>
      <c r="AE356" s="141" t="str">
        <f t="shared" ref="AE356:AE419" si="51">IF(I356="","",IF(COUNTA(K356:U356)&gt;4,"超過項目上限",IF(COUNTA(K356:U356)=0,"請選個人項目",IF(COUNTA(Z356)=1,COUNTA(K356:U356)*($AE$31+$AE$32)+$AE$30,IF(COUNTA(Z356)=0,COUNTA(K356:U356)*$AE$31+$AE$30,"輸入錯誤")))))</f>
        <v/>
      </c>
      <c r="AF356" s="14" t="str">
        <f t="shared" si="50"/>
        <v/>
      </c>
      <c r="AG356" s="306" t="str">
        <f>UPPER(IF($X356="","",IF(COUNTIF($AG$34:$AG355,$X356)&lt;1,$X356,"")))</f>
        <v/>
      </c>
      <c r="AH356" s="47" t="str">
        <f t="shared" si="46"/>
        <v/>
      </c>
      <c r="AI356" s="142" t="str">
        <f t="shared" ref="AI356:AI419" si="52">IF($E356="","",IF(ISTEXT($AE356),"輸入有錯誤",IF($Y356="",SUM($AE356:$AF356)+$AK356,SUM($AE356:$AF356)+$AK356+$Y$34)))</f>
        <v/>
      </c>
      <c r="AJ356" s="6"/>
      <c r="AK356" s="43"/>
    </row>
    <row r="357" spans="1:37" s="139" customFormat="1">
      <c r="A357" s="47" t="str">
        <f t="shared" si="47"/>
        <v/>
      </c>
      <c r="B357" s="138" t="str">
        <f t="shared" si="48"/>
        <v/>
      </c>
      <c r="C357" s="303"/>
      <c r="D357" s="47">
        <v>323</v>
      </c>
      <c r="E357" s="47" t="str">
        <f t="shared" si="49"/>
        <v/>
      </c>
      <c r="F357" s="6"/>
      <c r="G357" s="6"/>
      <c r="H357" s="6"/>
      <c r="I357" s="6"/>
      <c r="J357" s="5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8"/>
      <c r="Z357" s="6"/>
      <c r="AA357" s="37"/>
      <c r="AB357" s="6"/>
      <c r="AC357" s="6"/>
      <c r="AD357" s="6"/>
      <c r="AE357" s="141" t="str">
        <f t="shared" si="51"/>
        <v/>
      </c>
      <c r="AF357" s="14" t="str">
        <f t="shared" si="50"/>
        <v/>
      </c>
      <c r="AG357" s="306" t="str">
        <f>UPPER(IF($X357="","",IF(COUNTIF($AG$34:$AG356,$X357)&lt;1,$X357,"")))</f>
        <v/>
      </c>
      <c r="AH357" s="47" t="str">
        <f t="shared" si="46"/>
        <v/>
      </c>
      <c r="AI357" s="142" t="str">
        <f t="shared" si="52"/>
        <v/>
      </c>
      <c r="AJ357" s="6"/>
      <c r="AK357" s="43"/>
    </row>
    <row r="358" spans="1:37" s="139" customFormat="1">
      <c r="A358" s="47" t="str">
        <f t="shared" si="47"/>
        <v/>
      </c>
      <c r="B358" s="138" t="str">
        <f t="shared" si="48"/>
        <v/>
      </c>
      <c r="C358" s="303"/>
      <c r="D358" s="47">
        <v>324</v>
      </c>
      <c r="E358" s="47" t="str">
        <f t="shared" si="49"/>
        <v/>
      </c>
      <c r="F358" s="6"/>
      <c r="G358" s="6"/>
      <c r="H358" s="6"/>
      <c r="I358" s="6"/>
      <c r="J358" s="5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8"/>
      <c r="Z358" s="6"/>
      <c r="AA358" s="37"/>
      <c r="AB358" s="6"/>
      <c r="AC358" s="6"/>
      <c r="AD358" s="6"/>
      <c r="AE358" s="141" t="str">
        <f t="shared" si="51"/>
        <v/>
      </c>
      <c r="AF358" s="14" t="str">
        <f t="shared" si="50"/>
        <v/>
      </c>
      <c r="AG358" s="306" t="str">
        <f>UPPER(IF($X358="","",IF(COUNTIF($AG$34:$AG357,$X358)&lt;1,$X358,"")))</f>
        <v/>
      </c>
      <c r="AH358" s="47" t="str">
        <f t="shared" si="46"/>
        <v/>
      </c>
      <c r="AI358" s="142" t="str">
        <f t="shared" si="52"/>
        <v/>
      </c>
      <c r="AJ358" s="6"/>
      <c r="AK358" s="43"/>
    </row>
    <row r="359" spans="1:37" s="139" customFormat="1">
      <c r="A359" s="47" t="str">
        <f t="shared" si="47"/>
        <v/>
      </c>
      <c r="B359" s="138" t="str">
        <f t="shared" si="48"/>
        <v/>
      </c>
      <c r="C359" s="304"/>
      <c r="D359" s="47">
        <v>325</v>
      </c>
      <c r="E359" s="47" t="str">
        <f t="shared" si="49"/>
        <v/>
      </c>
      <c r="F359" s="6"/>
      <c r="G359" s="6"/>
      <c r="H359" s="6"/>
      <c r="I359" s="6"/>
      <c r="J359" s="5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8"/>
      <c r="Z359" s="6"/>
      <c r="AA359" s="37"/>
      <c r="AB359" s="6"/>
      <c r="AC359" s="6"/>
      <c r="AD359" s="6"/>
      <c r="AE359" s="141" t="str">
        <f t="shared" si="51"/>
        <v/>
      </c>
      <c r="AF359" s="14" t="str">
        <f t="shared" si="50"/>
        <v/>
      </c>
      <c r="AG359" s="306" t="str">
        <f>UPPER(IF($X359="","",IF(COUNTIF($AG$34:$AG358,$X359)&lt;1,$X359,"")))</f>
        <v/>
      </c>
      <c r="AH359" s="47" t="str">
        <f t="shared" si="46"/>
        <v/>
      </c>
      <c r="AI359" s="142" t="str">
        <f t="shared" si="52"/>
        <v/>
      </c>
      <c r="AJ359" s="6"/>
      <c r="AK359" s="43"/>
    </row>
    <row r="360" spans="1:37" s="139" customFormat="1">
      <c r="A360" s="47" t="str">
        <f t="shared" si="47"/>
        <v/>
      </c>
      <c r="B360" s="138" t="str">
        <f t="shared" si="48"/>
        <v/>
      </c>
      <c r="C360" s="301"/>
      <c r="D360" s="47">
        <v>326</v>
      </c>
      <c r="E360" s="47" t="str">
        <f t="shared" si="49"/>
        <v/>
      </c>
      <c r="F360" s="6"/>
      <c r="G360" s="6"/>
      <c r="H360" s="6"/>
      <c r="I360" s="6"/>
      <c r="J360" s="5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8"/>
      <c r="Z360" s="6"/>
      <c r="AA360" s="37"/>
      <c r="AB360" s="6"/>
      <c r="AC360" s="6"/>
      <c r="AD360" s="6"/>
      <c r="AE360" s="141" t="str">
        <f t="shared" si="51"/>
        <v/>
      </c>
      <c r="AF360" s="14" t="str">
        <f t="shared" si="50"/>
        <v/>
      </c>
      <c r="AG360" s="306" t="str">
        <f>UPPER(IF($X360="","",IF(COUNTIF($AG$34:$AG359,$X360)&lt;1,$X360,"")))</f>
        <v/>
      </c>
      <c r="AH360" s="47" t="str">
        <f t="shared" si="46"/>
        <v/>
      </c>
      <c r="AI360" s="142" t="str">
        <f t="shared" si="52"/>
        <v/>
      </c>
      <c r="AJ360" s="6"/>
      <c r="AK360" s="43"/>
    </row>
    <row r="361" spans="1:37" s="139" customFormat="1">
      <c r="A361" s="47" t="str">
        <f t="shared" si="47"/>
        <v/>
      </c>
      <c r="B361" s="138" t="str">
        <f t="shared" si="48"/>
        <v/>
      </c>
      <c r="C361" s="303"/>
      <c r="D361" s="47">
        <v>327</v>
      </c>
      <c r="E361" s="47" t="str">
        <f t="shared" si="49"/>
        <v/>
      </c>
      <c r="F361" s="6"/>
      <c r="G361" s="6"/>
      <c r="H361" s="6"/>
      <c r="I361" s="6"/>
      <c r="J361" s="5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8"/>
      <c r="Z361" s="6"/>
      <c r="AA361" s="37"/>
      <c r="AB361" s="6"/>
      <c r="AC361" s="6"/>
      <c r="AD361" s="6"/>
      <c r="AE361" s="141" t="str">
        <f t="shared" si="51"/>
        <v/>
      </c>
      <c r="AF361" s="14" t="str">
        <f t="shared" si="50"/>
        <v/>
      </c>
      <c r="AG361" s="306" t="str">
        <f>UPPER(IF($X361="","",IF(COUNTIF($AG$34:$AG360,$X361)&lt;1,$X361,"")))</f>
        <v/>
      </c>
      <c r="AH361" s="47" t="str">
        <f t="shared" si="46"/>
        <v/>
      </c>
      <c r="AI361" s="142" t="str">
        <f t="shared" si="52"/>
        <v/>
      </c>
      <c r="AJ361" s="6"/>
      <c r="AK361" s="43"/>
    </row>
    <row r="362" spans="1:37" s="139" customFormat="1">
      <c r="A362" s="47" t="str">
        <f t="shared" si="47"/>
        <v/>
      </c>
      <c r="B362" s="138" t="str">
        <f t="shared" si="48"/>
        <v/>
      </c>
      <c r="C362" s="304"/>
      <c r="D362" s="47">
        <v>328</v>
      </c>
      <c r="E362" s="47" t="str">
        <f t="shared" si="49"/>
        <v/>
      </c>
      <c r="F362" s="6"/>
      <c r="G362" s="6"/>
      <c r="H362" s="6"/>
      <c r="I362" s="6"/>
      <c r="J362" s="5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8"/>
      <c r="Z362" s="6"/>
      <c r="AA362" s="37"/>
      <c r="AB362" s="6"/>
      <c r="AC362" s="6"/>
      <c r="AD362" s="6"/>
      <c r="AE362" s="141" t="str">
        <f t="shared" si="51"/>
        <v/>
      </c>
      <c r="AF362" s="14" t="str">
        <f t="shared" si="50"/>
        <v/>
      </c>
      <c r="AG362" s="306" t="str">
        <f>UPPER(IF($X362="","",IF(COUNTIF($AG$34:$AG361,$X362)&lt;1,$X362,"")))</f>
        <v/>
      </c>
      <c r="AH362" s="47" t="str">
        <f t="shared" si="46"/>
        <v/>
      </c>
      <c r="AI362" s="142" t="str">
        <f t="shared" si="52"/>
        <v/>
      </c>
      <c r="AJ362" s="6"/>
      <c r="AK362" s="43"/>
    </row>
    <row r="363" spans="1:37" s="139" customFormat="1">
      <c r="A363" s="47" t="str">
        <f t="shared" si="47"/>
        <v/>
      </c>
      <c r="B363" s="138" t="str">
        <f t="shared" si="48"/>
        <v/>
      </c>
      <c r="C363" s="301"/>
      <c r="D363" s="47">
        <v>329</v>
      </c>
      <c r="E363" s="47" t="str">
        <f t="shared" si="49"/>
        <v/>
      </c>
      <c r="F363" s="6"/>
      <c r="G363" s="6"/>
      <c r="H363" s="6"/>
      <c r="I363" s="6"/>
      <c r="J363" s="5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8"/>
      <c r="Z363" s="6"/>
      <c r="AA363" s="37"/>
      <c r="AB363" s="6"/>
      <c r="AC363" s="6"/>
      <c r="AD363" s="6"/>
      <c r="AE363" s="141" t="str">
        <f t="shared" si="51"/>
        <v/>
      </c>
      <c r="AF363" s="14" t="str">
        <f t="shared" si="50"/>
        <v/>
      </c>
      <c r="AG363" s="306" t="str">
        <f>UPPER(IF($X363="","",IF(COUNTIF($AG$34:$AG362,$X363)&lt;1,$X363,"")))</f>
        <v/>
      </c>
      <c r="AH363" s="47" t="str">
        <f t="shared" si="46"/>
        <v/>
      </c>
      <c r="AI363" s="142" t="str">
        <f t="shared" si="52"/>
        <v/>
      </c>
      <c r="AJ363" s="6"/>
      <c r="AK363" s="43"/>
    </row>
    <row r="364" spans="1:37" s="139" customFormat="1">
      <c r="A364" s="47" t="str">
        <f t="shared" si="47"/>
        <v/>
      </c>
      <c r="B364" s="138" t="str">
        <f t="shared" si="48"/>
        <v/>
      </c>
      <c r="C364" s="302"/>
      <c r="D364" s="47">
        <v>330</v>
      </c>
      <c r="E364" s="47" t="str">
        <f t="shared" si="49"/>
        <v/>
      </c>
      <c r="F364" s="6"/>
      <c r="G364" s="6"/>
      <c r="H364" s="6"/>
      <c r="I364" s="6"/>
      <c r="J364" s="5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8"/>
      <c r="Z364" s="6"/>
      <c r="AA364" s="37"/>
      <c r="AB364" s="6"/>
      <c r="AC364" s="6"/>
      <c r="AD364" s="6"/>
      <c r="AE364" s="141" t="str">
        <f t="shared" si="51"/>
        <v/>
      </c>
      <c r="AF364" s="14" t="str">
        <f t="shared" si="50"/>
        <v/>
      </c>
      <c r="AG364" s="306" t="str">
        <f>UPPER(IF($X364="","",IF(COUNTIF($AG$34:$AG363,$X364)&lt;1,$X364,"")))</f>
        <v/>
      </c>
      <c r="AH364" s="47" t="str">
        <f t="shared" si="46"/>
        <v/>
      </c>
      <c r="AI364" s="142" t="str">
        <f t="shared" si="52"/>
        <v/>
      </c>
      <c r="AJ364" s="6"/>
      <c r="AK364" s="43"/>
    </row>
    <row r="365" spans="1:37" s="139" customFormat="1">
      <c r="A365" s="47" t="str">
        <f t="shared" si="47"/>
        <v/>
      </c>
      <c r="B365" s="138" t="str">
        <f t="shared" si="48"/>
        <v/>
      </c>
      <c r="C365" s="304"/>
      <c r="D365" s="47">
        <v>331</v>
      </c>
      <c r="E365" s="47" t="str">
        <f t="shared" si="49"/>
        <v/>
      </c>
      <c r="F365" s="6"/>
      <c r="G365" s="6"/>
      <c r="H365" s="6"/>
      <c r="I365" s="6"/>
      <c r="J365" s="5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8"/>
      <c r="Z365" s="6"/>
      <c r="AA365" s="37"/>
      <c r="AB365" s="6"/>
      <c r="AC365" s="6"/>
      <c r="AD365" s="6"/>
      <c r="AE365" s="141" t="str">
        <f t="shared" si="51"/>
        <v/>
      </c>
      <c r="AF365" s="14" t="str">
        <f t="shared" si="50"/>
        <v/>
      </c>
      <c r="AG365" s="306" t="str">
        <f>UPPER(IF($X365="","",IF(COUNTIF($AG$34:$AG364,$X365)&lt;1,$X365,"")))</f>
        <v/>
      </c>
      <c r="AH365" s="47" t="str">
        <f t="shared" si="46"/>
        <v/>
      </c>
      <c r="AI365" s="142" t="str">
        <f t="shared" si="52"/>
        <v/>
      </c>
      <c r="AJ365" s="6"/>
      <c r="AK365" s="43"/>
    </row>
    <row r="366" spans="1:37" s="139" customFormat="1">
      <c r="A366" s="47" t="str">
        <f t="shared" si="47"/>
        <v/>
      </c>
      <c r="B366" s="138" t="str">
        <f t="shared" si="48"/>
        <v/>
      </c>
      <c r="C366" s="303"/>
      <c r="D366" s="47">
        <v>332</v>
      </c>
      <c r="E366" s="47" t="str">
        <f t="shared" si="49"/>
        <v/>
      </c>
      <c r="F366" s="6"/>
      <c r="G366" s="6"/>
      <c r="H366" s="6"/>
      <c r="I366" s="6"/>
      <c r="J366" s="5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8"/>
      <c r="Z366" s="6"/>
      <c r="AA366" s="37"/>
      <c r="AB366" s="6"/>
      <c r="AC366" s="6"/>
      <c r="AD366" s="6"/>
      <c r="AE366" s="141" t="str">
        <f t="shared" si="51"/>
        <v/>
      </c>
      <c r="AF366" s="14" t="str">
        <f t="shared" si="50"/>
        <v/>
      </c>
      <c r="AG366" s="306" t="str">
        <f>UPPER(IF($X366="","",IF(COUNTIF($AG$34:$AG365,$X366)&lt;1,$X366,"")))</f>
        <v/>
      </c>
      <c r="AH366" s="47" t="str">
        <f t="shared" si="46"/>
        <v/>
      </c>
      <c r="AI366" s="142" t="str">
        <f t="shared" si="52"/>
        <v/>
      </c>
      <c r="AJ366" s="6"/>
      <c r="AK366" s="43"/>
    </row>
    <row r="367" spans="1:37" s="139" customFormat="1">
      <c r="A367" s="47" t="str">
        <f t="shared" si="47"/>
        <v/>
      </c>
      <c r="B367" s="138" t="str">
        <f t="shared" si="48"/>
        <v/>
      </c>
      <c r="C367" s="302"/>
      <c r="D367" s="47">
        <v>333</v>
      </c>
      <c r="E367" s="47" t="str">
        <f t="shared" si="49"/>
        <v/>
      </c>
      <c r="F367" s="6"/>
      <c r="G367" s="6"/>
      <c r="H367" s="6"/>
      <c r="I367" s="6"/>
      <c r="J367" s="5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8"/>
      <c r="Z367" s="6"/>
      <c r="AA367" s="37"/>
      <c r="AB367" s="6"/>
      <c r="AC367" s="6"/>
      <c r="AD367" s="6"/>
      <c r="AE367" s="141" t="str">
        <f t="shared" si="51"/>
        <v/>
      </c>
      <c r="AF367" s="14" t="str">
        <f t="shared" si="50"/>
        <v/>
      </c>
      <c r="AG367" s="306" t="str">
        <f>UPPER(IF($X367="","",IF(COUNTIF($AG$34:$AG366,$X367)&lt;1,$X367,"")))</f>
        <v/>
      </c>
      <c r="AH367" s="47" t="str">
        <f t="shared" si="46"/>
        <v/>
      </c>
      <c r="AI367" s="142" t="str">
        <f t="shared" si="52"/>
        <v/>
      </c>
      <c r="AJ367" s="6"/>
      <c r="AK367" s="43"/>
    </row>
    <row r="368" spans="1:37" s="139" customFormat="1">
      <c r="A368" s="47" t="str">
        <f t="shared" si="47"/>
        <v/>
      </c>
      <c r="B368" s="138" t="str">
        <f t="shared" si="48"/>
        <v/>
      </c>
      <c r="C368" s="303"/>
      <c r="D368" s="47">
        <v>334</v>
      </c>
      <c r="E368" s="47" t="str">
        <f t="shared" si="49"/>
        <v/>
      </c>
      <c r="F368" s="6"/>
      <c r="G368" s="6"/>
      <c r="H368" s="6"/>
      <c r="I368" s="6"/>
      <c r="J368" s="5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8"/>
      <c r="Z368" s="6"/>
      <c r="AA368" s="37"/>
      <c r="AB368" s="6"/>
      <c r="AC368" s="6"/>
      <c r="AD368" s="6"/>
      <c r="AE368" s="141" t="str">
        <f t="shared" si="51"/>
        <v/>
      </c>
      <c r="AF368" s="14" t="str">
        <f t="shared" si="50"/>
        <v/>
      </c>
      <c r="AG368" s="306" t="str">
        <f>UPPER(IF($X368="","",IF(COUNTIF($AG$34:$AG367,$X368)&lt;1,$X368,"")))</f>
        <v/>
      </c>
      <c r="AH368" s="47" t="str">
        <f t="shared" si="46"/>
        <v/>
      </c>
      <c r="AI368" s="142" t="str">
        <f t="shared" si="52"/>
        <v/>
      </c>
      <c r="AJ368" s="6"/>
      <c r="AK368" s="43"/>
    </row>
    <row r="369" spans="1:37" s="139" customFormat="1">
      <c r="A369" s="47" t="str">
        <f t="shared" si="47"/>
        <v/>
      </c>
      <c r="B369" s="138" t="str">
        <f t="shared" si="48"/>
        <v/>
      </c>
      <c r="C369" s="302"/>
      <c r="D369" s="47">
        <v>335</v>
      </c>
      <c r="E369" s="47" t="str">
        <f t="shared" si="49"/>
        <v/>
      </c>
      <c r="F369" s="6"/>
      <c r="G369" s="6"/>
      <c r="H369" s="6"/>
      <c r="I369" s="6"/>
      <c r="J369" s="5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8"/>
      <c r="Z369" s="6"/>
      <c r="AA369" s="37"/>
      <c r="AB369" s="6"/>
      <c r="AC369" s="6"/>
      <c r="AD369" s="6"/>
      <c r="AE369" s="141" t="str">
        <f t="shared" si="51"/>
        <v/>
      </c>
      <c r="AF369" s="14" t="str">
        <f t="shared" si="50"/>
        <v/>
      </c>
      <c r="AG369" s="306" t="str">
        <f>UPPER(IF($X369="","",IF(COUNTIF($AG$34:$AG368,$X369)&lt;1,$X369,"")))</f>
        <v/>
      </c>
      <c r="AH369" s="47" t="str">
        <f t="shared" si="46"/>
        <v/>
      </c>
      <c r="AI369" s="142" t="str">
        <f t="shared" si="52"/>
        <v/>
      </c>
      <c r="AJ369" s="6"/>
      <c r="AK369" s="43"/>
    </row>
    <row r="370" spans="1:37" s="139" customFormat="1">
      <c r="A370" s="47" t="str">
        <f t="shared" si="47"/>
        <v/>
      </c>
      <c r="B370" s="138" t="str">
        <f t="shared" si="48"/>
        <v/>
      </c>
      <c r="C370" s="301"/>
      <c r="D370" s="47">
        <v>336</v>
      </c>
      <c r="E370" s="47" t="str">
        <f t="shared" si="49"/>
        <v/>
      </c>
      <c r="F370" s="6"/>
      <c r="G370" s="6"/>
      <c r="H370" s="6"/>
      <c r="I370" s="6"/>
      <c r="J370" s="5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8"/>
      <c r="Z370" s="6"/>
      <c r="AA370" s="37"/>
      <c r="AB370" s="6"/>
      <c r="AC370" s="6"/>
      <c r="AD370" s="6"/>
      <c r="AE370" s="141" t="str">
        <f t="shared" si="51"/>
        <v/>
      </c>
      <c r="AF370" s="14" t="str">
        <f t="shared" si="50"/>
        <v/>
      </c>
      <c r="AG370" s="306" t="str">
        <f>UPPER(IF($X370="","",IF(COUNTIF($AG$34:$AG369,$X370)&lt;1,$X370,"")))</f>
        <v/>
      </c>
      <c r="AH370" s="47" t="str">
        <f t="shared" si="46"/>
        <v/>
      </c>
      <c r="AI370" s="142" t="str">
        <f t="shared" si="52"/>
        <v/>
      </c>
      <c r="AJ370" s="6"/>
      <c r="AK370" s="43"/>
    </row>
    <row r="371" spans="1:37" s="139" customFormat="1">
      <c r="A371" s="47" t="str">
        <f t="shared" si="47"/>
        <v/>
      </c>
      <c r="B371" s="138" t="str">
        <f t="shared" si="48"/>
        <v/>
      </c>
      <c r="C371" s="303"/>
      <c r="D371" s="47">
        <v>337</v>
      </c>
      <c r="E371" s="47" t="str">
        <f t="shared" si="49"/>
        <v/>
      </c>
      <c r="F371" s="6"/>
      <c r="G371" s="6"/>
      <c r="H371" s="6"/>
      <c r="I371" s="6"/>
      <c r="J371" s="5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8"/>
      <c r="Z371" s="6"/>
      <c r="AA371" s="37"/>
      <c r="AB371" s="6"/>
      <c r="AC371" s="6"/>
      <c r="AD371" s="6"/>
      <c r="AE371" s="141" t="str">
        <f t="shared" si="51"/>
        <v/>
      </c>
      <c r="AF371" s="14" t="str">
        <f t="shared" si="50"/>
        <v/>
      </c>
      <c r="AG371" s="306" t="str">
        <f>UPPER(IF($X371="","",IF(COUNTIF($AG$34:$AG370,$X371)&lt;1,$X371,"")))</f>
        <v/>
      </c>
      <c r="AH371" s="47" t="str">
        <f t="shared" si="46"/>
        <v/>
      </c>
      <c r="AI371" s="142" t="str">
        <f t="shared" si="52"/>
        <v/>
      </c>
      <c r="AJ371" s="6"/>
      <c r="AK371" s="43"/>
    </row>
    <row r="372" spans="1:37" s="139" customFormat="1">
      <c r="A372" s="47" t="str">
        <f t="shared" si="47"/>
        <v/>
      </c>
      <c r="B372" s="138" t="str">
        <f t="shared" si="48"/>
        <v/>
      </c>
      <c r="C372" s="304"/>
      <c r="D372" s="47">
        <v>338</v>
      </c>
      <c r="E372" s="47" t="str">
        <f t="shared" si="49"/>
        <v/>
      </c>
      <c r="F372" s="6"/>
      <c r="G372" s="6"/>
      <c r="H372" s="6"/>
      <c r="I372" s="6"/>
      <c r="J372" s="5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8"/>
      <c r="Z372" s="6"/>
      <c r="AA372" s="37"/>
      <c r="AB372" s="6"/>
      <c r="AC372" s="6"/>
      <c r="AD372" s="6"/>
      <c r="AE372" s="141" t="str">
        <f t="shared" si="51"/>
        <v/>
      </c>
      <c r="AF372" s="14" t="str">
        <f t="shared" si="50"/>
        <v/>
      </c>
      <c r="AG372" s="306" t="str">
        <f>UPPER(IF($X372="","",IF(COUNTIF($AG$34:$AG371,$X372)&lt;1,$X372,"")))</f>
        <v/>
      </c>
      <c r="AH372" s="47" t="str">
        <f t="shared" si="46"/>
        <v/>
      </c>
      <c r="AI372" s="142" t="str">
        <f t="shared" si="52"/>
        <v/>
      </c>
      <c r="AJ372" s="6"/>
      <c r="AK372" s="43"/>
    </row>
    <row r="373" spans="1:37" s="139" customFormat="1">
      <c r="A373" s="47" t="str">
        <f t="shared" si="47"/>
        <v/>
      </c>
      <c r="B373" s="138" t="str">
        <f t="shared" si="48"/>
        <v/>
      </c>
      <c r="C373" s="301"/>
      <c r="D373" s="47">
        <v>339</v>
      </c>
      <c r="E373" s="47" t="str">
        <f t="shared" si="49"/>
        <v/>
      </c>
      <c r="F373" s="6"/>
      <c r="G373" s="6"/>
      <c r="H373" s="6"/>
      <c r="I373" s="6"/>
      <c r="J373" s="5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8"/>
      <c r="Z373" s="6"/>
      <c r="AA373" s="37"/>
      <c r="AB373" s="6"/>
      <c r="AC373" s="6"/>
      <c r="AD373" s="6"/>
      <c r="AE373" s="141" t="str">
        <f t="shared" si="51"/>
        <v/>
      </c>
      <c r="AF373" s="14" t="str">
        <f t="shared" si="50"/>
        <v/>
      </c>
      <c r="AG373" s="306" t="str">
        <f>UPPER(IF($X373="","",IF(COUNTIF($AG$34:$AG372,$X373)&lt;1,$X373,"")))</f>
        <v/>
      </c>
      <c r="AH373" s="47" t="str">
        <f t="shared" si="46"/>
        <v/>
      </c>
      <c r="AI373" s="142" t="str">
        <f t="shared" si="52"/>
        <v/>
      </c>
      <c r="AJ373" s="6"/>
      <c r="AK373" s="43"/>
    </row>
    <row r="374" spans="1:37" s="139" customFormat="1">
      <c r="A374" s="47" t="str">
        <f t="shared" si="47"/>
        <v/>
      </c>
      <c r="B374" s="138" t="str">
        <f t="shared" si="48"/>
        <v/>
      </c>
      <c r="C374" s="301"/>
      <c r="D374" s="47">
        <v>340</v>
      </c>
      <c r="E374" s="47" t="str">
        <f t="shared" si="49"/>
        <v/>
      </c>
      <c r="F374" s="6"/>
      <c r="G374" s="6"/>
      <c r="H374" s="6"/>
      <c r="I374" s="6"/>
      <c r="J374" s="5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8"/>
      <c r="Z374" s="6"/>
      <c r="AA374" s="37"/>
      <c r="AB374" s="6"/>
      <c r="AC374" s="6"/>
      <c r="AD374" s="6"/>
      <c r="AE374" s="141" t="str">
        <f t="shared" si="51"/>
        <v/>
      </c>
      <c r="AF374" s="14" t="str">
        <f t="shared" si="50"/>
        <v/>
      </c>
      <c r="AG374" s="306" t="str">
        <f>UPPER(IF($X374="","",IF(COUNTIF($AG$34:$AG373,$X374)&lt;1,$X374,"")))</f>
        <v/>
      </c>
      <c r="AH374" s="47" t="str">
        <f t="shared" si="46"/>
        <v/>
      </c>
      <c r="AI374" s="142" t="str">
        <f t="shared" si="52"/>
        <v/>
      </c>
      <c r="AJ374" s="6"/>
      <c r="AK374" s="43"/>
    </row>
    <row r="375" spans="1:37" s="139" customFormat="1">
      <c r="A375" s="47" t="str">
        <f t="shared" si="47"/>
        <v/>
      </c>
      <c r="B375" s="138" t="str">
        <f t="shared" si="48"/>
        <v/>
      </c>
      <c r="C375" s="302"/>
      <c r="D375" s="47">
        <v>341</v>
      </c>
      <c r="E375" s="47" t="str">
        <f t="shared" si="49"/>
        <v/>
      </c>
      <c r="F375" s="6"/>
      <c r="G375" s="6"/>
      <c r="H375" s="6"/>
      <c r="I375" s="6"/>
      <c r="J375" s="5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8"/>
      <c r="Z375" s="6"/>
      <c r="AA375" s="37"/>
      <c r="AB375" s="6"/>
      <c r="AC375" s="6"/>
      <c r="AD375" s="6"/>
      <c r="AE375" s="141" t="str">
        <f t="shared" si="51"/>
        <v/>
      </c>
      <c r="AF375" s="14" t="str">
        <f t="shared" si="50"/>
        <v/>
      </c>
      <c r="AG375" s="306" t="str">
        <f>UPPER(IF($X375="","",IF(COUNTIF($AG$34:$AG374,$X375)&lt;1,$X375,"")))</f>
        <v/>
      </c>
      <c r="AH375" s="47" t="str">
        <f t="shared" si="46"/>
        <v/>
      </c>
      <c r="AI375" s="142" t="str">
        <f t="shared" si="52"/>
        <v/>
      </c>
      <c r="AJ375" s="6"/>
      <c r="AK375" s="43"/>
    </row>
    <row r="376" spans="1:37" s="139" customFormat="1">
      <c r="A376" s="47" t="str">
        <f t="shared" si="47"/>
        <v/>
      </c>
      <c r="B376" s="138" t="str">
        <f t="shared" si="48"/>
        <v/>
      </c>
      <c r="C376" s="303"/>
      <c r="D376" s="47">
        <v>342</v>
      </c>
      <c r="E376" s="47" t="str">
        <f t="shared" si="49"/>
        <v/>
      </c>
      <c r="F376" s="6"/>
      <c r="G376" s="6"/>
      <c r="H376" s="6"/>
      <c r="I376" s="6"/>
      <c r="J376" s="5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8"/>
      <c r="Z376" s="6"/>
      <c r="AA376" s="37"/>
      <c r="AB376" s="6"/>
      <c r="AC376" s="6"/>
      <c r="AD376" s="6"/>
      <c r="AE376" s="141" t="str">
        <f t="shared" si="51"/>
        <v/>
      </c>
      <c r="AF376" s="14" t="str">
        <f t="shared" si="50"/>
        <v/>
      </c>
      <c r="AG376" s="306" t="str">
        <f>UPPER(IF($X376="","",IF(COUNTIF($AG$34:$AG375,$X376)&lt;1,$X376,"")))</f>
        <v/>
      </c>
      <c r="AH376" s="47" t="str">
        <f t="shared" si="46"/>
        <v/>
      </c>
      <c r="AI376" s="142" t="str">
        <f t="shared" si="52"/>
        <v/>
      </c>
      <c r="AJ376" s="6"/>
      <c r="AK376" s="43"/>
    </row>
    <row r="377" spans="1:37" s="139" customFormat="1">
      <c r="A377" s="47" t="str">
        <f t="shared" si="47"/>
        <v/>
      </c>
      <c r="B377" s="138" t="str">
        <f t="shared" si="48"/>
        <v/>
      </c>
      <c r="C377" s="301"/>
      <c r="D377" s="47">
        <v>343</v>
      </c>
      <c r="E377" s="47" t="str">
        <f t="shared" si="49"/>
        <v/>
      </c>
      <c r="F377" s="6"/>
      <c r="G377" s="6"/>
      <c r="H377" s="6"/>
      <c r="I377" s="6"/>
      <c r="J377" s="5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8"/>
      <c r="Z377" s="6"/>
      <c r="AA377" s="37"/>
      <c r="AB377" s="6"/>
      <c r="AC377" s="6"/>
      <c r="AD377" s="6"/>
      <c r="AE377" s="141" t="str">
        <f t="shared" si="51"/>
        <v/>
      </c>
      <c r="AF377" s="14" t="str">
        <f t="shared" si="50"/>
        <v/>
      </c>
      <c r="AG377" s="306" t="str">
        <f>UPPER(IF($X377="","",IF(COUNTIF($AG$34:$AG376,$X377)&lt;1,$X377,"")))</f>
        <v/>
      </c>
      <c r="AH377" s="47" t="str">
        <f t="shared" si="46"/>
        <v/>
      </c>
      <c r="AI377" s="142" t="str">
        <f t="shared" si="52"/>
        <v/>
      </c>
      <c r="AJ377" s="6"/>
      <c r="AK377" s="43"/>
    </row>
    <row r="378" spans="1:37" s="139" customFormat="1">
      <c r="A378" s="47" t="str">
        <f t="shared" si="47"/>
        <v/>
      </c>
      <c r="B378" s="138" t="str">
        <f t="shared" si="48"/>
        <v/>
      </c>
      <c r="C378" s="303"/>
      <c r="D378" s="47">
        <v>344</v>
      </c>
      <c r="E378" s="47" t="str">
        <f t="shared" si="49"/>
        <v/>
      </c>
      <c r="F378" s="6"/>
      <c r="G378" s="6"/>
      <c r="H378" s="6"/>
      <c r="I378" s="6"/>
      <c r="J378" s="5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8"/>
      <c r="Z378" s="6"/>
      <c r="AA378" s="37"/>
      <c r="AB378" s="6"/>
      <c r="AC378" s="6"/>
      <c r="AD378" s="6"/>
      <c r="AE378" s="141" t="str">
        <f t="shared" si="51"/>
        <v/>
      </c>
      <c r="AF378" s="14" t="str">
        <f t="shared" si="50"/>
        <v/>
      </c>
      <c r="AG378" s="306" t="str">
        <f>UPPER(IF($X378="","",IF(COUNTIF($AG$34:$AG377,$X378)&lt;1,$X378,"")))</f>
        <v/>
      </c>
      <c r="AH378" s="47" t="str">
        <f t="shared" si="46"/>
        <v/>
      </c>
      <c r="AI378" s="142" t="str">
        <f t="shared" si="52"/>
        <v/>
      </c>
      <c r="AJ378" s="6"/>
      <c r="AK378" s="43"/>
    </row>
    <row r="379" spans="1:37" s="139" customFormat="1">
      <c r="A379" s="47" t="str">
        <f t="shared" si="47"/>
        <v/>
      </c>
      <c r="B379" s="138" t="str">
        <f t="shared" si="48"/>
        <v/>
      </c>
      <c r="C379" s="302"/>
      <c r="D379" s="47">
        <v>345</v>
      </c>
      <c r="E379" s="47" t="str">
        <f t="shared" si="49"/>
        <v/>
      </c>
      <c r="F379" s="6"/>
      <c r="G379" s="6"/>
      <c r="H379" s="6"/>
      <c r="I379" s="6"/>
      <c r="J379" s="5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8"/>
      <c r="Z379" s="6"/>
      <c r="AA379" s="37"/>
      <c r="AB379" s="6"/>
      <c r="AC379" s="6"/>
      <c r="AD379" s="6"/>
      <c r="AE379" s="141" t="str">
        <f t="shared" si="51"/>
        <v/>
      </c>
      <c r="AF379" s="14" t="str">
        <f t="shared" si="50"/>
        <v/>
      </c>
      <c r="AG379" s="306" t="str">
        <f>UPPER(IF($X379="","",IF(COUNTIF($AG$34:$AG378,$X379)&lt;1,$X379,"")))</f>
        <v/>
      </c>
      <c r="AH379" s="47" t="str">
        <f t="shared" si="46"/>
        <v/>
      </c>
      <c r="AI379" s="142" t="str">
        <f t="shared" si="52"/>
        <v/>
      </c>
      <c r="AJ379" s="6"/>
      <c r="AK379" s="43"/>
    </row>
    <row r="380" spans="1:37" s="139" customFormat="1">
      <c r="A380" s="47" t="str">
        <f t="shared" si="47"/>
        <v/>
      </c>
      <c r="B380" s="138" t="str">
        <f t="shared" si="48"/>
        <v/>
      </c>
      <c r="C380" s="301"/>
      <c r="D380" s="47">
        <v>346</v>
      </c>
      <c r="E380" s="47" t="str">
        <f t="shared" si="49"/>
        <v/>
      </c>
      <c r="F380" s="6"/>
      <c r="G380" s="6"/>
      <c r="H380" s="6"/>
      <c r="I380" s="6"/>
      <c r="J380" s="5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8"/>
      <c r="Z380" s="6"/>
      <c r="AA380" s="37"/>
      <c r="AB380" s="6"/>
      <c r="AC380" s="6"/>
      <c r="AD380" s="6"/>
      <c r="AE380" s="141" t="str">
        <f t="shared" si="51"/>
        <v/>
      </c>
      <c r="AF380" s="14" t="str">
        <f t="shared" si="50"/>
        <v/>
      </c>
      <c r="AG380" s="306" t="str">
        <f>UPPER(IF($X380="","",IF(COUNTIF($AG$34:$AG379,$X380)&lt;1,$X380,"")))</f>
        <v/>
      </c>
      <c r="AH380" s="47" t="str">
        <f t="shared" si="46"/>
        <v/>
      </c>
      <c r="AI380" s="142" t="str">
        <f t="shared" si="52"/>
        <v/>
      </c>
      <c r="AJ380" s="6"/>
      <c r="AK380" s="43"/>
    </row>
    <row r="381" spans="1:37" s="139" customFormat="1">
      <c r="A381" s="47" t="str">
        <f t="shared" si="47"/>
        <v/>
      </c>
      <c r="B381" s="138" t="str">
        <f t="shared" si="48"/>
        <v/>
      </c>
      <c r="C381" s="304"/>
      <c r="D381" s="47">
        <v>347</v>
      </c>
      <c r="E381" s="47" t="str">
        <f t="shared" si="49"/>
        <v/>
      </c>
      <c r="F381" s="6"/>
      <c r="G381" s="6"/>
      <c r="H381" s="6"/>
      <c r="I381" s="6"/>
      <c r="J381" s="5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8"/>
      <c r="Z381" s="6"/>
      <c r="AA381" s="37"/>
      <c r="AB381" s="6"/>
      <c r="AC381" s="6"/>
      <c r="AD381" s="6"/>
      <c r="AE381" s="141" t="str">
        <f t="shared" si="51"/>
        <v/>
      </c>
      <c r="AF381" s="14" t="str">
        <f t="shared" si="50"/>
        <v/>
      </c>
      <c r="AG381" s="306" t="str">
        <f>UPPER(IF($X381="","",IF(COUNTIF($AG$34:$AG380,$X381)&lt;1,$X381,"")))</f>
        <v/>
      </c>
      <c r="AH381" s="47" t="str">
        <f t="shared" si="46"/>
        <v/>
      </c>
      <c r="AI381" s="142" t="str">
        <f t="shared" si="52"/>
        <v/>
      </c>
      <c r="AJ381" s="6"/>
      <c r="AK381" s="43"/>
    </row>
    <row r="382" spans="1:37" s="139" customFormat="1">
      <c r="A382" s="47" t="str">
        <f t="shared" si="47"/>
        <v/>
      </c>
      <c r="B382" s="138" t="str">
        <f t="shared" si="48"/>
        <v/>
      </c>
      <c r="C382" s="304"/>
      <c r="D382" s="47">
        <v>348</v>
      </c>
      <c r="E382" s="47" t="str">
        <f t="shared" si="49"/>
        <v/>
      </c>
      <c r="F382" s="6"/>
      <c r="G382" s="6"/>
      <c r="H382" s="6"/>
      <c r="I382" s="6"/>
      <c r="J382" s="5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8"/>
      <c r="Z382" s="6"/>
      <c r="AA382" s="37"/>
      <c r="AB382" s="6"/>
      <c r="AC382" s="6"/>
      <c r="AD382" s="6"/>
      <c r="AE382" s="141" t="str">
        <f t="shared" si="51"/>
        <v/>
      </c>
      <c r="AF382" s="14" t="str">
        <f t="shared" si="50"/>
        <v/>
      </c>
      <c r="AG382" s="306" t="str">
        <f>UPPER(IF($X382="","",IF(COUNTIF($AG$34:$AG381,$X382)&lt;1,$X382,"")))</f>
        <v/>
      </c>
      <c r="AH382" s="47" t="str">
        <f t="shared" si="46"/>
        <v/>
      </c>
      <c r="AI382" s="142" t="str">
        <f t="shared" si="52"/>
        <v/>
      </c>
      <c r="AJ382" s="6"/>
      <c r="AK382" s="43"/>
    </row>
    <row r="383" spans="1:37" s="139" customFormat="1" ht="13" customHeight="1">
      <c r="A383" s="47" t="str">
        <f t="shared" si="47"/>
        <v/>
      </c>
      <c r="B383" s="138" t="str">
        <f t="shared" si="48"/>
        <v/>
      </c>
      <c r="C383" s="301"/>
      <c r="D383" s="47">
        <v>349</v>
      </c>
      <c r="E383" s="47" t="str">
        <f t="shared" si="49"/>
        <v/>
      </c>
      <c r="F383" s="6"/>
      <c r="G383" s="6"/>
      <c r="H383" s="6"/>
      <c r="I383" s="6"/>
      <c r="J383" s="5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8"/>
      <c r="Z383" s="6"/>
      <c r="AA383" s="37"/>
      <c r="AB383" s="6"/>
      <c r="AC383" s="6"/>
      <c r="AD383" s="6"/>
      <c r="AE383" s="141" t="str">
        <f t="shared" si="51"/>
        <v/>
      </c>
      <c r="AF383" s="14" t="str">
        <f t="shared" si="50"/>
        <v/>
      </c>
      <c r="AG383" s="306" t="str">
        <f>UPPER(IF($X383="","",IF(COUNTIF($AG$34:$AG382,$X383)&lt;1,$X383,"")))</f>
        <v/>
      </c>
      <c r="AH383" s="47" t="str">
        <f t="shared" si="46"/>
        <v/>
      </c>
      <c r="AI383" s="142" t="str">
        <f t="shared" si="52"/>
        <v/>
      </c>
      <c r="AJ383" s="6"/>
      <c r="AK383" s="43"/>
    </row>
    <row r="384" spans="1:37" s="139" customFormat="1">
      <c r="A384" s="47" t="str">
        <f t="shared" si="47"/>
        <v/>
      </c>
      <c r="B384" s="138" t="str">
        <f t="shared" si="48"/>
        <v/>
      </c>
      <c r="C384" s="301"/>
      <c r="D384" s="47">
        <v>350</v>
      </c>
      <c r="E384" s="47" t="str">
        <f t="shared" si="49"/>
        <v/>
      </c>
      <c r="F384" s="6"/>
      <c r="G384" s="6"/>
      <c r="H384" s="6"/>
      <c r="I384" s="6"/>
      <c r="J384" s="5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8"/>
      <c r="Z384" s="6"/>
      <c r="AA384" s="37"/>
      <c r="AB384" s="6"/>
      <c r="AC384" s="6"/>
      <c r="AD384" s="6"/>
      <c r="AE384" s="141" t="str">
        <f t="shared" si="51"/>
        <v/>
      </c>
      <c r="AF384" s="14" t="str">
        <f t="shared" si="50"/>
        <v/>
      </c>
      <c r="AG384" s="306" t="str">
        <f>UPPER(IF($X384="","",IF(COUNTIF($AG$34:$AG383,$X384)&lt;1,$X384,"")))</f>
        <v/>
      </c>
      <c r="AH384" s="47" t="str">
        <f t="shared" si="46"/>
        <v/>
      </c>
      <c r="AI384" s="142" t="str">
        <f t="shared" si="52"/>
        <v/>
      </c>
      <c r="AJ384" s="6"/>
      <c r="AK384" s="43"/>
    </row>
    <row r="385" spans="1:37" s="139" customFormat="1">
      <c r="A385" s="47" t="str">
        <f t="shared" si="47"/>
        <v/>
      </c>
      <c r="B385" s="138" t="str">
        <f t="shared" si="48"/>
        <v/>
      </c>
      <c r="C385" s="301"/>
      <c r="D385" s="47">
        <v>351</v>
      </c>
      <c r="E385" s="47" t="str">
        <f t="shared" si="49"/>
        <v/>
      </c>
      <c r="F385" s="6"/>
      <c r="G385" s="6"/>
      <c r="H385" s="6"/>
      <c r="I385" s="6"/>
      <c r="J385" s="5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8"/>
      <c r="Z385" s="6"/>
      <c r="AA385" s="37"/>
      <c r="AB385" s="6"/>
      <c r="AC385" s="6"/>
      <c r="AD385" s="6"/>
      <c r="AE385" s="141" t="str">
        <f t="shared" si="51"/>
        <v/>
      </c>
      <c r="AF385" s="14" t="str">
        <f t="shared" si="50"/>
        <v/>
      </c>
      <c r="AG385" s="306" t="str">
        <f>UPPER(IF($X385="","",IF(COUNTIF($AG$34:$AG384,$X385)&lt;1,$X385,"")))</f>
        <v/>
      </c>
      <c r="AH385" s="47" t="str">
        <f t="shared" si="46"/>
        <v/>
      </c>
      <c r="AI385" s="142" t="str">
        <f t="shared" si="52"/>
        <v/>
      </c>
      <c r="AJ385" s="6"/>
      <c r="AK385" s="43"/>
    </row>
    <row r="386" spans="1:37" s="139" customFormat="1">
      <c r="A386" s="47" t="str">
        <f t="shared" si="47"/>
        <v/>
      </c>
      <c r="B386" s="138" t="str">
        <f t="shared" si="48"/>
        <v/>
      </c>
      <c r="C386" s="303"/>
      <c r="D386" s="47">
        <v>352</v>
      </c>
      <c r="E386" s="47" t="str">
        <f t="shared" si="49"/>
        <v/>
      </c>
      <c r="F386" s="6"/>
      <c r="G386" s="6"/>
      <c r="H386" s="6"/>
      <c r="I386" s="6"/>
      <c r="J386" s="5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8"/>
      <c r="Z386" s="6"/>
      <c r="AA386" s="37"/>
      <c r="AB386" s="6"/>
      <c r="AC386" s="6"/>
      <c r="AD386" s="6"/>
      <c r="AE386" s="141" t="str">
        <f t="shared" si="51"/>
        <v/>
      </c>
      <c r="AF386" s="14" t="str">
        <f t="shared" si="50"/>
        <v/>
      </c>
      <c r="AG386" s="306" t="str">
        <f>UPPER(IF($X386="","",IF(COUNTIF($AG$34:$AG385,$X386)&lt;1,$X386,"")))</f>
        <v/>
      </c>
      <c r="AH386" s="47" t="str">
        <f t="shared" si="46"/>
        <v/>
      </c>
      <c r="AI386" s="142" t="str">
        <f t="shared" si="52"/>
        <v/>
      </c>
      <c r="AJ386" s="6"/>
      <c r="AK386" s="43"/>
    </row>
    <row r="387" spans="1:37" s="139" customFormat="1">
      <c r="A387" s="47" t="str">
        <f t="shared" si="47"/>
        <v/>
      </c>
      <c r="B387" s="138" t="str">
        <f t="shared" si="48"/>
        <v/>
      </c>
      <c r="C387" s="304"/>
      <c r="D387" s="47">
        <v>353</v>
      </c>
      <c r="E387" s="47" t="str">
        <f t="shared" si="49"/>
        <v/>
      </c>
      <c r="F387" s="6"/>
      <c r="G387" s="6"/>
      <c r="H387" s="6"/>
      <c r="I387" s="6"/>
      <c r="J387" s="5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8"/>
      <c r="Z387" s="6"/>
      <c r="AA387" s="37"/>
      <c r="AB387" s="6"/>
      <c r="AC387" s="6"/>
      <c r="AD387" s="6"/>
      <c r="AE387" s="141" t="str">
        <f t="shared" si="51"/>
        <v/>
      </c>
      <c r="AF387" s="14" t="str">
        <f t="shared" si="50"/>
        <v/>
      </c>
      <c r="AG387" s="306" t="str">
        <f>UPPER(IF($X387="","",IF(COUNTIF($AG$34:$AG386,$X387)&lt;1,$X387,"")))</f>
        <v/>
      </c>
      <c r="AH387" s="47" t="str">
        <f t="shared" si="46"/>
        <v/>
      </c>
      <c r="AI387" s="142" t="str">
        <f t="shared" si="52"/>
        <v/>
      </c>
      <c r="AJ387" s="6"/>
      <c r="AK387" s="43"/>
    </row>
    <row r="388" spans="1:37" s="139" customFormat="1">
      <c r="A388" s="47" t="str">
        <f t="shared" si="47"/>
        <v/>
      </c>
      <c r="B388" s="138" t="str">
        <f t="shared" si="48"/>
        <v/>
      </c>
      <c r="C388" s="302"/>
      <c r="D388" s="47">
        <v>354</v>
      </c>
      <c r="E388" s="47" t="str">
        <f t="shared" si="49"/>
        <v/>
      </c>
      <c r="F388" s="6"/>
      <c r="G388" s="6"/>
      <c r="H388" s="6"/>
      <c r="I388" s="6"/>
      <c r="J388" s="5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8"/>
      <c r="Z388" s="6"/>
      <c r="AA388" s="37"/>
      <c r="AB388" s="6"/>
      <c r="AC388" s="6"/>
      <c r="AD388" s="6"/>
      <c r="AE388" s="141" t="str">
        <f t="shared" si="51"/>
        <v/>
      </c>
      <c r="AF388" s="14" t="str">
        <f t="shared" si="50"/>
        <v/>
      </c>
      <c r="AG388" s="306" t="str">
        <f>UPPER(IF($X388="","",IF(COUNTIF($AG$34:$AG387,$X388)&lt;1,$X388,"")))</f>
        <v/>
      </c>
      <c r="AH388" s="47" t="str">
        <f t="shared" si="46"/>
        <v/>
      </c>
      <c r="AI388" s="142" t="str">
        <f t="shared" si="52"/>
        <v/>
      </c>
      <c r="AJ388" s="6"/>
      <c r="AK388" s="43"/>
    </row>
    <row r="389" spans="1:37" s="139" customFormat="1">
      <c r="A389" s="47" t="str">
        <f t="shared" si="47"/>
        <v/>
      </c>
      <c r="B389" s="138" t="str">
        <f t="shared" si="48"/>
        <v/>
      </c>
      <c r="C389" s="303"/>
      <c r="D389" s="47">
        <v>355</v>
      </c>
      <c r="E389" s="47" t="str">
        <f t="shared" si="49"/>
        <v/>
      </c>
      <c r="F389" s="6"/>
      <c r="G389" s="6"/>
      <c r="H389" s="6"/>
      <c r="I389" s="6"/>
      <c r="J389" s="5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8"/>
      <c r="Z389" s="6"/>
      <c r="AA389" s="37"/>
      <c r="AB389" s="6"/>
      <c r="AC389" s="6"/>
      <c r="AD389" s="6"/>
      <c r="AE389" s="141" t="str">
        <f t="shared" si="51"/>
        <v/>
      </c>
      <c r="AF389" s="14" t="str">
        <f t="shared" si="50"/>
        <v/>
      </c>
      <c r="AG389" s="306" t="str">
        <f>UPPER(IF($X389="","",IF(COUNTIF($AG$34:$AG388,$X389)&lt;1,$X389,"")))</f>
        <v/>
      </c>
      <c r="AH389" s="47" t="str">
        <f t="shared" si="46"/>
        <v/>
      </c>
      <c r="AI389" s="142" t="str">
        <f t="shared" si="52"/>
        <v/>
      </c>
      <c r="AJ389" s="6"/>
      <c r="AK389" s="43"/>
    </row>
    <row r="390" spans="1:37" s="139" customFormat="1">
      <c r="A390" s="47" t="str">
        <f t="shared" si="47"/>
        <v/>
      </c>
      <c r="B390" s="138" t="str">
        <f t="shared" si="48"/>
        <v/>
      </c>
      <c r="C390" s="303"/>
      <c r="D390" s="47">
        <v>356</v>
      </c>
      <c r="E390" s="47" t="str">
        <f t="shared" si="49"/>
        <v/>
      </c>
      <c r="F390" s="6"/>
      <c r="G390" s="6"/>
      <c r="H390" s="6"/>
      <c r="I390" s="6"/>
      <c r="J390" s="5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8"/>
      <c r="Z390" s="6"/>
      <c r="AA390" s="37"/>
      <c r="AB390" s="6"/>
      <c r="AC390" s="6"/>
      <c r="AD390" s="6"/>
      <c r="AE390" s="141" t="str">
        <f t="shared" si="51"/>
        <v/>
      </c>
      <c r="AF390" s="14" t="str">
        <f t="shared" si="50"/>
        <v/>
      </c>
      <c r="AG390" s="306" t="str">
        <f>UPPER(IF($X390="","",IF(COUNTIF($AG$34:$AG389,$X390)&lt;1,$X390,"")))</f>
        <v/>
      </c>
      <c r="AH390" s="47" t="str">
        <f t="shared" si="46"/>
        <v/>
      </c>
      <c r="AI390" s="142" t="str">
        <f t="shared" si="52"/>
        <v/>
      </c>
      <c r="AJ390" s="6"/>
      <c r="AK390" s="43"/>
    </row>
    <row r="391" spans="1:37" s="139" customFormat="1">
      <c r="A391" s="47" t="str">
        <f t="shared" si="47"/>
        <v/>
      </c>
      <c r="B391" s="138" t="str">
        <f t="shared" si="48"/>
        <v/>
      </c>
      <c r="C391" s="302"/>
      <c r="D391" s="47">
        <v>357</v>
      </c>
      <c r="E391" s="47" t="str">
        <f t="shared" si="49"/>
        <v/>
      </c>
      <c r="F391" s="6"/>
      <c r="G391" s="6"/>
      <c r="H391" s="6"/>
      <c r="I391" s="6"/>
      <c r="J391" s="5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8"/>
      <c r="Z391" s="6"/>
      <c r="AA391" s="37"/>
      <c r="AB391" s="6"/>
      <c r="AC391" s="6"/>
      <c r="AD391" s="6"/>
      <c r="AE391" s="141" t="str">
        <f t="shared" si="51"/>
        <v/>
      </c>
      <c r="AF391" s="14" t="str">
        <f t="shared" si="50"/>
        <v/>
      </c>
      <c r="AG391" s="306" t="str">
        <f>UPPER(IF($X391="","",IF(COUNTIF($AG$34:$AG390,$X391)&lt;1,$X391,"")))</f>
        <v/>
      </c>
      <c r="AH391" s="47" t="str">
        <f t="shared" si="46"/>
        <v/>
      </c>
      <c r="AI391" s="142" t="str">
        <f t="shared" si="52"/>
        <v/>
      </c>
      <c r="AJ391" s="6"/>
      <c r="AK391" s="43"/>
    </row>
    <row r="392" spans="1:37" s="139" customFormat="1">
      <c r="A392" s="47" t="str">
        <f t="shared" si="47"/>
        <v/>
      </c>
      <c r="B392" s="138" t="str">
        <f t="shared" si="48"/>
        <v/>
      </c>
      <c r="C392" s="301"/>
      <c r="D392" s="47">
        <v>358</v>
      </c>
      <c r="E392" s="47" t="str">
        <f t="shared" si="49"/>
        <v/>
      </c>
      <c r="F392" s="6"/>
      <c r="G392" s="6"/>
      <c r="H392" s="6"/>
      <c r="I392" s="6"/>
      <c r="J392" s="5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8"/>
      <c r="Z392" s="6"/>
      <c r="AA392" s="37"/>
      <c r="AB392" s="6"/>
      <c r="AC392" s="6"/>
      <c r="AD392" s="6"/>
      <c r="AE392" s="141" t="str">
        <f t="shared" si="51"/>
        <v/>
      </c>
      <c r="AF392" s="14" t="str">
        <f t="shared" si="50"/>
        <v/>
      </c>
      <c r="AG392" s="306" t="str">
        <f>UPPER(IF($X392="","",IF(COUNTIF($AG$34:$AG391,$X392)&lt;1,$X392,"")))</f>
        <v/>
      </c>
      <c r="AH392" s="47" t="str">
        <f t="shared" si="46"/>
        <v/>
      </c>
      <c r="AI392" s="142" t="str">
        <f t="shared" si="52"/>
        <v/>
      </c>
      <c r="AJ392" s="6"/>
      <c r="AK392" s="43"/>
    </row>
    <row r="393" spans="1:37" s="139" customFormat="1">
      <c r="A393" s="47" t="str">
        <f t="shared" si="47"/>
        <v/>
      </c>
      <c r="B393" s="138" t="str">
        <f t="shared" si="48"/>
        <v/>
      </c>
      <c r="C393" s="301"/>
      <c r="D393" s="47">
        <v>359</v>
      </c>
      <c r="E393" s="47" t="str">
        <f t="shared" si="49"/>
        <v/>
      </c>
      <c r="F393" s="6"/>
      <c r="G393" s="6"/>
      <c r="H393" s="6"/>
      <c r="I393" s="6"/>
      <c r="J393" s="5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8"/>
      <c r="Z393" s="6"/>
      <c r="AA393" s="37"/>
      <c r="AB393" s="6"/>
      <c r="AC393" s="6"/>
      <c r="AD393" s="6"/>
      <c r="AE393" s="141" t="str">
        <f t="shared" si="51"/>
        <v/>
      </c>
      <c r="AF393" s="14" t="str">
        <f t="shared" si="50"/>
        <v/>
      </c>
      <c r="AG393" s="306" t="str">
        <f>UPPER(IF($X393="","",IF(COUNTIF($AG$34:$AG392,$X393)&lt;1,$X393,"")))</f>
        <v/>
      </c>
      <c r="AH393" s="47" t="str">
        <f t="shared" si="46"/>
        <v/>
      </c>
      <c r="AI393" s="142" t="str">
        <f t="shared" si="52"/>
        <v/>
      </c>
      <c r="AJ393" s="6"/>
      <c r="AK393" s="43"/>
    </row>
    <row r="394" spans="1:37" s="139" customFormat="1">
      <c r="A394" s="47" t="str">
        <f t="shared" si="47"/>
        <v/>
      </c>
      <c r="B394" s="138" t="str">
        <f t="shared" si="48"/>
        <v/>
      </c>
      <c r="C394" s="304"/>
      <c r="D394" s="47">
        <v>360</v>
      </c>
      <c r="E394" s="47" t="str">
        <f t="shared" si="49"/>
        <v/>
      </c>
      <c r="F394" s="6"/>
      <c r="G394" s="6"/>
      <c r="H394" s="6"/>
      <c r="I394" s="6"/>
      <c r="J394" s="5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8"/>
      <c r="Z394" s="6"/>
      <c r="AA394" s="37"/>
      <c r="AB394" s="6"/>
      <c r="AC394" s="6"/>
      <c r="AD394" s="6"/>
      <c r="AE394" s="141" t="str">
        <f t="shared" si="51"/>
        <v/>
      </c>
      <c r="AF394" s="14" t="str">
        <f t="shared" si="50"/>
        <v/>
      </c>
      <c r="AG394" s="306" t="str">
        <f>UPPER(IF($X394="","",IF(COUNTIF($AG$34:$AG393,$X394)&lt;1,$X394,"")))</f>
        <v/>
      </c>
      <c r="AH394" s="47" t="str">
        <f t="shared" si="46"/>
        <v/>
      </c>
      <c r="AI394" s="142" t="str">
        <f t="shared" si="52"/>
        <v/>
      </c>
      <c r="AJ394" s="6"/>
      <c r="AK394" s="43"/>
    </row>
    <row r="395" spans="1:37" s="139" customFormat="1">
      <c r="A395" s="47" t="str">
        <f t="shared" si="47"/>
        <v/>
      </c>
      <c r="B395" s="138" t="str">
        <f t="shared" si="48"/>
        <v/>
      </c>
      <c r="C395" s="301"/>
      <c r="D395" s="47">
        <v>361</v>
      </c>
      <c r="E395" s="47" t="str">
        <f t="shared" si="49"/>
        <v/>
      </c>
      <c r="F395" s="6"/>
      <c r="G395" s="6"/>
      <c r="H395" s="6"/>
      <c r="I395" s="6"/>
      <c r="J395" s="5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8"/>
      <c r="Z395" s="6"/>
      <c r="AA395" s="37"/>
      <c r="AB395" s="6"/>
      <c r="AC395" s="6"/>
      <c r="AD395" s="6"/>
      <c r="AE395" s="141" t="str">
        <f t="shared" si="51"/>
        <v/>
      </c>
      <c r="AF395" s="14" t="str">
        <f t="shared" si="50"/>
        <v/>
      </c>
      <c r="AG395" s="306" t="str">
        <f>UPPER(IF($X395="","",IF(COUNTIF($AG$34:$AG394,$X395)&lt;1,$X395,"")))</f>
        <v/>
      </c>
      <c r="AH395" s="47" t="str">
        <f t="shared" si="46"/>
        <v/>
      </c>
      <c r="AI395" s="142" t="str">
        <f t="shared" si="52"/>
        <v/>
      </c>
      <c r="AJ395" s="6"/>
      <c r="AK395" s="43"/>
    </row>
    <row r="396" spans="1:37" s="139" customFormat="1">
      <c r="A396" s="47" t="str">
        <f t="shared" si="47"/>
        <v/>
      </c>
      <c r="B396" s="138" t="str">
        <f t="shared" si="48"/>
        <v/>
      </c>
      <c r="C396" s="304"/>
      <c r="D396" s="47">
        <v>362</v>
      </c>
      <c r="E396" s="47" t="str">
        <f t="shared" si="49"/>
        <v/>
      </c>
      <c r="F396" s="6"/>
      <c r="G396" s="6"/>
      <c r="H396" s="6"/>
      <c r="I396" s="6"/>
      <c r="J396" s="5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8"/>
      <c r="Z396" s="6"/>
      <c r="AA396" s="37"/>
      <c r="AB396" s="6"/>
      <c r="AC396" s="6"/>
      <c r="AD396" s="6"/>
      <c r="AE396" s="141" t="str">
        <f t="shared" si="51"/>
        <v/>
      </c>
      <c r="AF396" s="14" t="str">
        <f t="shared" si="50"/>
        <v/>
      </c>
      <c r="AG396" s="306" t="str">
        <f>UPPER(IF($X396="","",IF(COUNTIF($AG$34:$AG395,$X396)&lt;1,$X396,"")))</f>
        <v/>
      </c>
      <c r="AH396" s="47" t="str">
        <f t="shared" si="46"/>
        <v/>
      </c>
      <c r="AI396" s="142" t="str">
        <f t="shared" si="52"/>
        <v/>
      </c>
      <c r="AJ396" s="6"/>
      <c r="AK396" s="43"/>
    </row>
    <row r="397" spans="1:37" s="139" customFormat="1">
      <c r="A397" s="47" t="str">
        <f t="shared" si="47"/>
        <v/>
      </c>
      <c r="B397" s="138" t="str">
        <f t="shared" si="48"/>
        <v/>
      </c>
      <c r="C397" s="303"/>
      <c r="D397" s="47">
        <v>363</v>
      </c>
      <c r="E397" s="47" t="str">
        <f t="shared" si="49"/>
        <v/>
      </c>
      <c r="F397" s="6"/>
      <c r="G397" s="6"/>
      <c r="H397" s="6"/>
      <c r="I397" s="6"/>
      <c r="J397" s="5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8"/>
      <c r="Z397" s="6"/>
      <c r="AA397" s="37"/>
      <c r="AB397" s="6"/>
      <c r="AC397" s="6"/>
      <c r="AD397" s="6"/>
      <c r="AE397" s="141" t="str">
        <f t="shared" si="51"/>
        <v/>
      </c>
      <c r="AF397" s="14" t="str">
        <f t="shared" si="50"/>
        <v/>
      </c>
      <c r="AG397" s="306" t="str">
        <f>UPPER(IF($X397="","",IF(COUNTIF($AG$34:$AG396,$X397)&lt;1,$X397,"")))</f>
        <v/>
      </c>
      <c r="AH397" s="47" t="str">
        <f t="shared" si="46"/>
        <v/>
      </c>
      <c r="AI397" s="142" t="str">
        <f t="shared" si="52"/>
        <v/>
      </c>
      <c r="AJ397" s="6"/>
      <c r="AK397" s="43"/>
    </row>
    <row r="398" spans="1:37" s="139" customFormat="1">
      <c r="A398" s="47" t="str">
        <f t="shared" si="47"/>
        <v/>
      </c>
      <c r="B398" s="138" t="str">
        <f t="shared" si="48"/>
        <v/>
      </c>
      <c r="C398" s="301"/>
      <c r="D398" s="47">
        <v>364</v>
      </c>
      <c r="E398" s="47" t="str">
        <f t="shared" si="49"/>
        <v/>
      </c>
      <c r="F398" s="6"/>
      <c r="G398" s="6"/>
      <c r="H398" s="6"/>
      <c r="I398" s="6"/>
      <c r="J398" s="5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8"/>
      <c r="Z398" s="6"/>
      <c r="AA398" s="37"/>
      <c r="AB398" s="6"/>
      <c r="AC398" s="6"/>
      <c r="AD398" s="6"/>
      <c r="AE398" s="141" t="str">
        <f t="shared" si="51"/>
        <v/>
      </c>
      <c r="AF398" s="14" t="str">
        <f t="shared" si="50"/>
        <v/>
      </c>
      <c r="AG398" s="306" t="str">
        <f>UPPER(IF($X398="","",IF(COUNTIF($AG$34:$AG397,$X398)&lt;1,$X398,"")))</f>
        <v/>
      </c>
      <c r="AH398" s="47" t="str">
        <f t="shared" si="46"/>
        <v/>
      </c>
      <c r="AI398" s="142" t="str">
        <f t="shared" si="52"/>
        <v/>
      </c>
      <c r="AJ398" s="6"/>
      <c r="AK398" s="43"/>
    </row>
    <row r="399" spans="1:37" s="139" customFormat="1">
      <c r="A399" s="47" t="str">
        <f t="shared" si="47"/>
        <v/>
      </c>
      <c r="B399" s="138" t="str">
        <f t="shared" si="48"/>
        <v/>
      </c>
      <c r="C399" s="302"/>
      <c r="D399" s="47">
        <v>365</v>
      </c>
      <c r="E399" s="47" t="str">
        <f t="shared" si="49"/>
        <v/>
      </c>
      <c r="F399" s="6"/>
      <c r="G399" s="6"/>
      <c r="H399" s="6"/>
      <c r="I399" s="6"/>
      <c r="J399" s="5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8"/>
      <c r="Z399" s="6"/>
      <c r="AA399" s="37"/>
      <c r="AB399" s="6"/>
      <c r="AC399" s="6"/>
      <c r="AD399" s="6"/>
      <c r="AE399" s="141" t="str">
        <f t="shared" si="51"/>
        <v/>
      </c>
      <c r="AF399" s="14" t="str">
        <f t="shared" si="50"/>
        <v/>
      </c>
      <c r="AG399" s="306" t="str">
        <f>UPPER(IF($X399="","",IF(COUNTIF($AG$34:$AG398,$X399)&lt;1,$X399,"")))</f>
        <v/>
      </c>
      <c r="AH399" s="47" t="str">
        <f t="shared" si="46"/>
        <v/>
      </c>
      <c r="AI399" s="142" t="str">
        <f t="shared" si="52"/>
        <v/>
      </c>
      <c r="AJ399" s="6"/>
      <c r="AK399" s="43"/>
    </row>
    <row r="400" spans="1:37" s="139" customFormat="1">
      <c r="A400" s="47" t="str">
        <f t="shared" si="47"/>
        <v/>
      </c>
      <c r="B400" s="138" t="str">
        <f t="shared" si="48"/>
        <v/>
      </c>
      <c r="C400" s="301"/>
      <c r="D400" s="47">
        <v>366</v>
      </c>
      <c r="E400" s="47" t="str">
        <f t="shared" si="49"/>
        <v/>
      </c>
      <c r="F400" s="6"/>
      <c r="G400" s="6"/>
      <c r="H400" s="6"/>
      <c r="I400" s="6"/>
      <c r="J400" s="5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8"/>
      <c r="Z400" s="6"/>
      <c r="AA400" s="37"/>
      <c r="AB400" s="6"/>
      <c r="AC400" s="6"/>
      <c r="AD400" s="6"/>
      <c r="AE400" s="141" t="str">
        <f t="shared" si="51"/>
        <v/>
      </c>
      <c r="AF400" s="14" t="str">
        <f t="shared" si="50"/>
        <v/>
      </c>
      <c r="AG400" s="306" t="str">
        <f>UPPER(IF($X400="","",IF(COUNTIF($AG$34:$AG399,$X400)&lt;1,$X400,"")))</f>
        <v/>
      </c>
      <c r="AH400" s="47" t="str">
        <f t="shared" si="46"/>
        <v/>
      </c>
      <c r="AI400" s="142" t="str">
        <f t="shared" si="52"/>
        <v/>
      </c>
      <c r="AJ400" s="6"/>
      <c r="AK400" s="43"/>
    </row>
    <row r="401" spans="1:37" s="139" customFormat="1">
      <c r="A401" s="47" t="str">
        <f t="shared" si="47"/>
        <v/>
      </c>
      <c r="B401" s="138" t="str">
        <f t="shared" si="48"/>
        <v/>
      </c>
      <c r="C401" s="304"/>
      <c r="D401" s="47">
        <v>367</v>
      </c>
      <c r="E401" s="47" t="str">
        <f t="shared" si="49"/>
        <v/>
      </c>
      <c r="F401" s="6"/>
      <c r="G401" s="6"/>
      <c r="H401" s="6"/>
      <c r="I401" s="6"/>
      <c r="J401" s="5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8"/>
      <c r="Z401" s="6"/>
      <c r="AA401" s="37"/>
      <c r="AB401" s="6"/>
      <c r="AC401" s="6"/>
      <c r="AD401" s="6"/>
      <c r="AE401" s="141" t="str">
        <f t="shared" si="51"/>
        <v/>
      </c>
      <c r="AF401" s="14" t="str">
        <f t="shared" si="50"/>
        <v/>
      </c>
      <c r="AG401" s="306" t="str">
        <f>UPPER(IF($X401="","",IF(COUNTIF($AG$34:$AG400,$X401)&lt;1,$X401,"")))</f>
        <v/>
      </c>
      <c r="AH401" s="47" t="str">
        <f t="shared" si="46"/>
        <v/>
      </c>
      <c r="AI401" s="142" t="str">
        <f t="shared" si="52"/>
        <v/>
      </c>
      <c r="AJ401" s="6"/>
      <c r="AK401" s="43"/>
    </row>
    <row r="402" spans="1:37" s="139" customFormat="1">
      <c r="A402" s="47" t="str">
        <f t="shared" si="47"/>
        <v/>
      </c>
      <c r="B402" s="138" t="str">
        <f t="shared" si="48"/>
        <v/>
      </c>
      <c r="C402" s="301"/>
      <c r="D402" s="47">
        <v>368</v>
      </c>
      <c r="E402" s="47" t="str">
        <f t="shared" si="49"/>
        <v/>
      </c>
      <c r="F402" s="6"/>
      <c r="G402" s="6"/>
      <c r="H402" s="6"/>
      <c r="I402" s="6"/>
      <c r="J402" s="5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8"/>
      <c r="Z402" s="6"/>
      <c r="AA402" s="37"/>
      <c r="AB402" s="6"/>
      <c r="AC402" s="6"/>
      <c r="AD402" s="6"/>
      <c r="AE402" s="141" t="str">
        <f t="shared" si="51"/>
        <v/>
      </c>
      <c r="AF402" s="14" t="str">
        <f t="shared" si="50"/>
        <v/>
      </c>
      <c r="AG402" s="306" t="str">
        <f>UPPER(IF($X402="","",IF(COUNTIF($AG$34:$AG401,$X402)&lt;1,$X402,"")))</f>
        <v/>
      </c>
      <c r="AH402" s="47" t="str">
        <f t="shared" si="46"/>
        <v/>
      </c>
      <c r="AI402" s="142" t="str">
        <f t="shared" si="52"/>
        <v/>
      </c>
      <c r="AJ402" s="6"/>
      <c r="AK402" s="43"/>
    </row>
    <row r="403" spans="1:37" s="139" customFormat="1">
      <c r="A403" s="47" t="str">
        <f t="shared" si="47"/>
        <v/>
      </c>
      <c r="B403" s="138" t="str">
        <f t="shared" si="48"/>
        <v/>
      </c>
      <c r="C403" s="304"/>
      <c r="D403" s="47">
        <v>369</v>
      </c>
      <c r="E403" s="47" t="str">
        <f t="shared" si="49"/>
        <v/>
      </c>
      <c r="F403" s="6"/>
      <c r="G403" s="6"/>
      <c r="H403" s="6"/>
      <c r="I403" s="6"/>
      <c r="J403" s="5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8"/>
      <c r="Z403" s="6"/>
      <c r="AA403" s="37"/>
      <c r="AB403" s="6"/>
      <c r="AC403" s="6"/>
      <c r="AD403" s="6"/>
      <c r="AE403" s="141" t="str">
        <f t="shared" si="51"/>
        <v/>
      </c>
      <c r="AF403" s="14" t="str">
        <f t="shared" si="50"/>
        <v/>
      </c>
      <c r="AG403" s="306" t="str">
        <f>UPPER(IF($X403="","",IF(COUNTIF($AG$34:$AG402,$X403)&lt;1,$X403,"")))</f>
        <v/>
      </c>
      <c r="AH403" s="47" t="str">
        <f t="shared" ref="AH403:AH466" si="53">IF(X403="","",IF(COUNTIF(X$35:X$1035,$X403)&lt;4,"每隊最少4人",IF(COUNTIF(X$35:X$1035,X403)&gt;6,"每隊最多6人",COUNTIF(X$35:X$1035,X403))))</f>
        <v/>
      </c>
      <c r="AI403" s="142" t="str">
        <f t="shared" si="52"/>
        <v/>
      </c>
      <c r="AJ403" s="6"/>
      <c r="AK403" s="43"/>
    </row>
    <row r="404" spans="1:37" s="139" customFormat="1">
      <c r="A404" s="47" t="str">
        <f t="shared" si="47"/>
        <v/>
      </c>
      <c r="B404" s="138" t="str">
        <f t="shared" si="48"/>
        <v/>
      </c>
      <c r="C404" s="302"/>
      <c r="D404" s="47">
        <v>370</v>
      </c>
      <c r="E404" s="47" t="str">
        <f t="shared" si="49"/>
        <v/>
      </c>
      <c r="F404" s="6"/>
      <c r="G404" s="6"/>
      <c r="H404" s="6"/>
      <c r="I404" s="6"/>
      <c r="J404" s="5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8"/>
      <c r="Z404" s="6"/>
      <c r="AA404" s="37"/>
      <c r="AB404" s="6"/>
      <c r="AC404" s="6"/>
      <c r="AD404" s="6"/>
      <c r="AE404" s="141" t="str">
        <f t="shared" si="51"/>
        <v/>
      </c>
      <c r="AF404" s="14" t="str">
        <f t="shared" si="50"/>
        <v/>
      </c>
      <c r="AG404" s="306" t="str">
        <f>UPPER(IF($X404="","",IF(COUNTIF($AG$34:$AG403,$X404)&lt;1,$X404,"")))</f>
        <v/>
      </c>
      <c r="AH404" s="47" t="str">
        <f t="shared" si="53"/>
        <v/>
      </c>
      <c r="AI404" s="142" t="str">
        <f t="shared" si="52"/>
        <v/>
      </c>
      <c r="AJ404" s="6"/>
      <c r="AK404" s="43"/>
    </row>
    <row r="405" spans="1:37" s="139" customFormat="1">
      <c r="A405" s="47" t="str">
        <f t="shared" si="47"/>
        <v/>
      </c>
      <c r="B405" s="138" t="str">
        <f t="shared" si="48"/>
        <v/>
      </c>
      <c r="C405" s="303"/>
      <c r="D405" s="47">
        <v>371</v>
      </c>
      <c r="E405" s="47" t="str">
        <f t="shared" si="49"/>
        <v/>
      </c>
      <c r="F405" s="6"/>
      <c r="G405" s="6"/>
      <c r="H405" s="6"/>
      <c r="I405" s="6"/>
      <c r="J405" s="5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8"/>
      <c r="Z405" s="6"/>
      <c r="AA405" s="37"/>
      <c r="AB405" s="6"/>
      <c r="AC405" s="6"/>
      <c r="AD405" s="6"/>
      <c r="AE405" s="141" t="str">
        <f t="shared" si="51"/>
        <v/>
      </c>
      <c r="AF405" s="14" t="str">
        <f t="shared" si="50"/>
        <v/>
      </c>
      <c r="AG405" s="306" t="str">
        <f>UPPER(IF($X405="","",IF(COUNTIF($AG$34:$AG404,$X405)&lt;1,$X405,"")))</f>
        <v/>
      </c>
      <c r="AH405" s="47" t="str">
        <f t="shared" si="53"/>
        <v/>
      </c>
      <c r="AI405" s="142" t="str">
        <f t="shared" si="52"/>
        <v/>
      </c>
      <c r="AJ405" s="6"/>
      <c r="AK405" s="43"/>
    </row>
    <row r="406" spans="1:37" s="139" customFormat="1">
      <c r="A406" s="47" t="str">
        <f t="shared" si="47"/>
        <v/>
      </c>
      <c r="B406" s="138" t="str">
        <f t="shared" si="48"/>
        <v/>
      </c>
      <c r="C406" s="301"/>
      <c r="D406" s="47">
        <v>372</v>
      </c>
      <c r="E406" s="47" t="str">
        <f t="shared" si="49"/>
        <v/>
      </c>
      <c r="F406" s="6"/>
      <c r="G406" s="6"/>
      <c r="H406" s="6"/>
      <c r="I406" s="6"/>
      <c r="J406" s="5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8"/>
      <c r="Z406" s="6"/>
      <c r="AA406" s="37"/>
      <c r="AB406" s="6"/>
      <c r="AC406" s="6"/>
      <c r="AD406" s="6"/>
      <c r="AE406" s="141" t="str">
        <f t="shared" si="51"/>
        <v/>
      </c>
      <c r="AF406" s="14" t="str">
        <f t="shared" si="50"/>
        <v/>
      </c>
      <c r="AG406" s="306" t="str">
        <f>UPPER(IF($X406="","",IF(COUNTIF($AG$34:$AG405,$X406)&lt;1,$X406,"")))</f>
        <v/>
      </c>
      <c r="AH406" s="47" t="str">
        <f t="shared" si="53"/>
        <v/>
      </c>
      <c r="AI406" s="142" t="str">
        <f t="shared" si="52"/>
        <v/>
      </c>
      <c r="AJ406" s="6"/>
      <c r="AK406" s="43"/>
    </row>
    <row r="407" spans="1:37" s="139" customFormat="1">
      <c r="A407" s="47" t="str">
        <f t="shared" si="47"/>
        <v/>
      </c>
      <c r="B407" s="138" t="str">
        <f t="shared" si="48"/>
        <v/>
      </c>
      <c r="C407" s="303"/>
      <c r="D407" s="47">
        <v>373</v>
      </c>
      <c r="E407" s="47" t="str">
        <f t="shared" si="49"/>
        <v/>
      </c>
      <c r="F407" s="6"/>
      <c r="G407" s="6"/>
      <c r="H407" s="6"/>
      <c r="I407" s="6"/>
      <c r="J407" s="5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8"/>
      <c r="Z407" s="6"/>
      <c r="AA407" s="37"/>
      <c r="AB407" s="6"/>
      <c r="AC407" s="6"/>
      <c r="AD407" s="6"/>
      <c r="AE407" s="141" t="str">
        <f t="shared" si="51"/>
        <v/>
      </c>
      <c r="AF407" s="14" t="str">
        <f t="shared" si="50"/>
        <v/>
      </c>
      <c r="AG407" s="306" t="str">
        <f>UPPER(IF($X407="","",IF(COUNTIF($AG$34:$AG406,$X407)&lt;1,$X407,"")))</f>
        <v/>
      </c>
      <c r="AH407" s="47" t="str">
        <f t="shared" si="53"/>
        <v/>
      </c>
      <c r="AI407" s="142" t="str">
        <f t="shared" si="52"/>
        <v/>
      </c>
      <c r="AJ407" s="6"/>
      <c r="AK407" s="43"/>
    </row>
    <row r="408" spans="1:37" s="139" customFormat="1">
      <c r="A408" s="47" t="str">
        <f t="shared" si="47"/>
        <v/>
      </c>
      <c r="B408" s="138" t="str">
        <f t="shared" si="48"/>
        <v/>
      </c>
      <c r="C408" s="301"/>
      <c r="D408" s="47">
        <v>374</v>
      </c>
      <c r="E408" s="47" t="str">
        <f t="shared" si="49"/>
        <v/>
      </c>
      <c r="F408" s="6"/>
      <c r="G408" s="6"/>
      <c r="H408" s="6"/>
      <c r="I408" s="6"/>
      <c r="J408" s="5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8"/>
      <c r="Z408" s="6"/>
      <c r="AA408" s="37"/>
      <c r="AB408" s="6"/>
      <c r="AC408" s="6"/>
      <c r="AD408" s="6"/>
      <c r="AE408" s="141" t="str">
        <f t="shared" si="51"/>
        <v/>
      </c>
      <c r="AF408" s="14" t="str">
        <f t="shared" si="50"/>
        <v/>
      </c>
      <c r="AG408" s="306" t="str">
        <f>UPPER(IF($X408="","",IF(COUNTIF($AG$34:$AG407,$X408)&lt;1,$X408,"")))</f>
        <v/>
      </c>
      <c r="AH408" s="47" t="str">
        <f t="shared" si="53"/>
        <v/>
      </c>
      <c r="AI408" s="142" t="str">
        <f t="shared" si="52"/>
        <v/>
      </c>
      <c r="AJ408" s="6"/>
      <c r="AK408" s="43"/>
    </row>
    <row r="409" spans="1:37" s="139" customFormat="1">
      <c r="A409" s="47" t="str">
        <f t="shared" si="47"/>
        <v/>
      </c>
      <c r="B409" s="138" t="str">
        <f t="shared" si="48"/>
        <v/>
      </c>
      <c r="C409" s="304"/>
      <c r="D409" s="47">
        <v>375</v>
      </c>
      <c r="E409" s="47" t="str">
        <f t="shared" si="49"/>
        <v/>
      </c>
      <c r="F409" s="6"/>
      <c r="G409" s="6"/>
      <c r="H409" s="6"/>
      <c r="I409" s="6"/>
      <c r="J409" s="5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8"/>
      <c r="Z409" s="6"/>
      <c r="AA409" s="37"/>
      <c r="AB409" s="6"/>
      <c r="AC409" s="6"/>
      <c r="AD409" s="6"/>
      <c r="AE409" s="141" t="str">
        <f t="shared" si="51"/>
        <v/>
      </c>
      <c r="AF409" s="14" t="str">
        <f t="shared" si="50"/>
        <v/>
      </c>
      <c r="AG409" s="306" t="str">
        <f>UPPER(IF($X409="","",IF(COUNTIF($AG$34:$AG408,$X409)&lt;1,$X409,"")))</f>
        <v/>
      </c>
      <c r="AH409" s="47" t="str">
        <f t="shared" si="53"/>
        <v/>
      </c>
      <c r="AI409" s="142" t="str">
        <f t="shared" si="52"/>
        <v/>
      </c>
      <c r="AJ409" s="6"/>
      <c r="AK409" s="43"/>
    </row>
    <row r="410" spans="1:37" s="139" customFormat="1">
      <c r="A410" s="47" t="str">
        <f t="shared" si="47"/>
        <v/>
      </c>
      <c r="B410" s="138" t="str">
        <f t="shared" si="48"/>
        <v/>
      </c>
      <c r="C410" s="302"/>
      <c r="D410" s="47">
        <v>376</v>
      </c>
      <c r="E410" s="47" t="str">
        <f t="shared" si="49"/>
        <v/>
      </c>
      <c r="F410" s="6"/>
      <c r="G410" s="6"/>
      <c r="H410" s="6"/>
      <c r="I410" s="6"/>
      <c r="J410" s="5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8"/>
      <c r="Z410" s="6"/>
      <c r="AA410" s="37"/>
      <c r="AB410" s="6"/>
      <c r="AC410" s="6"/>
      <c r="AD410" s="6"/>
      <c r="AE410" s="141" t="str">
        <f t="shared" si="51"/>
        <v/>
      </c>
      <c r="AF410" s="14" t="str">
        <f t="shared" si="50"/>
        <v/>
      </c>
      <c r="AG410" s="306" t="str">
        <f>UPPER(IF($X410="","",IF(COUNTIF($AG$34:$AG409,$X410)&lt;1,$X410,"")))</f>
        <v/>
      </c>
      <c r="AH410" s="47" t="str">
        <f t="shared" si="53"/>
        <v/>
      </c>
      <c r="AI410" s="142" t="str">
        <f t="shared" si="52"/>
        <v/>
      </c>
      <c r="AJ410" s="6"/>
      <c r="AK410" s="43"/>
    </row>
    <row r="411" spans="1:37" s="139" customFormat="1">
      <c r="A411" s="47" t="str">
        <f t="shared" si="47"/>
        <v/>
      </c>
      <c r="B411" s="138" t="str">
        <f t="shared" si="48"/>
        <v/>
      </c>
      <c r="C411" s="301"/>
      <c r="D411" s="47">
        <v>377</v>
      </c>
      <c r="E411" s="47" t="str">
        <f t="shared" si="49"/>
        <v/>
      </c>
      <c r="F411" s="6"/>
      <c r="G411" s="6"/>
      <c r="H411" s="6"/>
      <c r="I411" s="6"/>
      <c r="J411" s="5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8"/>
      <c r="Z411" s="6"/>
      <c r="AA411" s="37"/>
      <c r="AB411" s="6"/>
      <c r="AC411" s="6"/>
      <c r="AD411" s="6"/>
      <c r="AE411" s="141" t="str">
        <f t="shared" si="51"/>
        <v/>
      </c>
      <c r="AF411" s="14" t="str">
        <f t="shared" si="50"/>
        <v/>
      </c>
      <c r="AG411" s="306" t="str">
        <f>UPPER(IF($X411="","",IF(COUNTIF($AG$34:$AG410,$X411)&lt;1,$X411,"")))</f>
        <v/>
      </c>
      <c r="AH411" s="47" t="str">
        <f t="shared" si="53"/>
        <v/>
      </c>
      <c r="AI411" s="142" t="str">
        <f t="shared" si="52"/>
        <v/>
      </c>
      <c r="AJ411" s="6"/>
      <c r="AK411" s="43"/>
    </row>
    <row r="412" spans="1:37" s="139" customFormat="1">
      <c r="A412" s="47" t="str">
        <f t="shared" si="47"/>
        <v/>
      </c>
      <c r="B412" s="138" t="str">
        <f t="shared" si="48"/>
        <v/>
      </c>
      <c r="C412" s="303"/>
      <c r="D412" s="47">
        <v>378</v>
      </c>
      <c r="E412" s="47" t="str">
        <f t="shared" si="49"/>
        <v/>
      </c>
      <c r="F412" s="6"/>
      <c r="G412" s="6"/>
      <c r="H412" s="6"/>
      <c r="I412" s="6"/>
      <c r="J412" s="5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8"/>
      <c r="Z412" s="6"/>
      <c r="AA412" s="37"/>
      <c r="AB412" s="6"/>
      <c r="AC412" s="6"/>
      <c r="AD412" s="6"/>
      <c r="AE412" s="141" t="str">
        <f t="shared" si="51"/>
        <v/>
      </c>
      <c r="AF412" s="14" t="str">
        <f t="shared" si="50"/>
        <v/>
      </c>
      <c r="AG412" s="306" t="str">
        <f>UPPER(IF($X412="","",IF(COUNTIF($AG$34:$AG411,$X412)&lt;1,$X412,"")))</f>
        <v/>
      </c>
      <c r="AH412" s="47" t="str">
        <f t="shared" si="53"/>
        <v/>
      </c>
      <c r="AI412" s="142" t="str">
        <f t="shared" si="52"/>
        <v/>
      </c>
      <c r="AJ412" s="6"/>
      <c r="AK412" s="43"/>
    </row>
    <row r="413" spans="1:37" s="139" customFormat="1">
      <c r="A413" s="47" t="str">
        <f t="shared" si="47"/>
        <v/>
      </c>
      <c r="B413" s="138" t="str">
        <f t="shared" si="48"/>
        <v/>
      </c>
      <c r="C413" s="304"/>
      <c r="D413" s="47">
        <v>379</v>
      </c>
      <c r="E413" s="47" t="str">
        <f t="shared" si="49"/>
        <v/>
      </c>
      <c r="F413" s="6"/>
      <c r="G413" s="6"/>
      <c r="H413" s="6"/>
      <c r="I413" s="6"/>
      <c r="J413" s="5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8"/>
      <c r="Z413" s="6"/>
      <c r="AA413" s="37"/>
      <c r="AB413" s="6"/>
      <c r="AC413" s="6"/>
      <c r="AD413" s="6"/>
      <c r="AE413" s="141" t="str">
        <f t="shared" si="51"/>
        <v/>
      </c>
      <c r="AF413" s="14" t="str">
        <f t="shared" si="50"/>
        <v/>
      </c>
      <c r="AG413" s="306" t="str">
        <f>UPPER(IF($X413="","",IF(COUNTIF($AG$34:$AG412,$X413)&lt;1,$X413,"")))</f>
        <v/>
      </c>
      <c r="AH413" s="47" t="str">
        <f t="shared" si="53"/>
        <v/>
      </c>
      <c r="AI413" s="142" t="str">
        <f t="shared" si="52"/>
        <v/>
      </c>
      <c r="AJ413" s="6"/>
      <c r="AK413" s="43"/>
    </row>
    <row r="414" spans="1:37" s="139" customFormat="1">
      <c r="A414" s="47" t="str">
        <f t="shared" si="47"/>
        <v/>
      </c>
      <c r="B414" s="138" t="str">
        <f t="shared" si="48"/>
        <v/>
      </c>
      <c r="C414" s="301"/>
      <c r="D414" s="47">
        <v>380</v>
      </c>
      <c r="E414" s="47" t="str">
        <f t="shared" si="49"/>
        <v/>
      </c>
      <c r="F414" s="6"/>
      <c r="G414" s="6"/>
      <c r="H414" s="6"/>
      <c r="I414" s="6"/>
      <c r="J414" s="5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8"/>
      <c r="Z414" s="6"/>
      <c r="AA414" s="37"/>
      <c r="AB414" s="6"/>
      <c r="AC414" s="6"/>
      <c r="AD414" s="6"/>
      <c r="AE414" s="141" t="str">
        <f t="shared" si="51"/>
        <v/>
      </c>
      <c r="AF414" s="14" t="str">
        <f t="shared" si="50"/>
        <v/>
      </c>
      <c r="AG414" s="306" t="str">
        <f>UPPER(IF($X414="","",IF(COUNTIF($AG$34:$AG413,$X414)&lt;1,$X414,"")))</f>
        <v/>
      </c>
      <c r="AH414" s="47" t="str">
        <f t="shared" si="53"/>
        <v/>
      </c>
      <c r="AI414" s="142" t="str">
        <f t="shared" si="52"/>
        <v/>
      </c>
      <c r="AJ414" s="6"/>
      <c r="AK414" s="43"/>
    </row>
    <row r="415" spans="1:37" s="139" customFormat="1">
      <c r="A415" s="47" t="str">
        <f t="shared" si="47"/>
        <v/>
      </c>
      <c r="B415" s="138" t="str">
        <f t="shared" si="48"/>
        <v/>
      </c>
      <c r="C415" s="303"/>
      <c r="D415" s="47">
        <v>381</v>
      </c>
      <c r="E415" s="47" t="str">
        <f t="shared" si="49"/>
        <v/>
      </c>
      <c r="F415" s="6"/>
      <c r="G415" s="6"/>
      <c r="H415" s="6"/>
      <c r="I415" s="6"/>
      <c r="J415" s="5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8"/>
      <c r="Z415" s="6"/>
      <c r="AA415" s="37"/>
      <c r="AB415" s="6"/>
      <c r="AC415" s="6"/>
      <c r="AD415" s="6"/>
      <c r="AE415" s="141" t="str">
        <f t="shared" si="51"/>
        <v/>
      </c>
      <c r="AF415" s="14" t="str">
        <f t="shared" si="50"/>
        <v/>
      </c>
      <c r="AG415" s="306" t="str">
        <f>UPPER(IF($X415="","",IF(COUNTIF($AG$34:$AG414,$X415)&lt;1,$X415,"")))</f>
        <v/>
      </c>
      <c r="AH415" s="47" t="str">
        <f t="shared" si="53"/>
        <v/>
      </c>
      <c r="AI415" s="142" t="str">
        <f t="shared" si="52"/>
        <v/>
      </c>
      <c r="AJ415" s="6"/>
      <c r="AK415" s="43"/>
    </row>
    <row r="416" spans="1:37" s="139" customFormat="1">
      <c r="A416" s="47" t="str">
        <f t="shared" si="47"/>
        <v/>
      </c>
      <c r="B416" s="138" t="str">
        <f t="shared" si="48"/>
        <v/>
      </c>
      <c r="C416" s="304"/>
      <c r="D416" s="47">
        <v>382</v>
      </c>
      <c r="E416" s="47" t="str">
        <f t="shared" si="49"/>
        <v/>
      </c>
      <c r="F416" s="6"/>
      <c r="G416" s="6"/>
      <c r="H416" s="6"/>
      <c r="I416" s="6"/>
      <c r="J416" s="5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8"/>
      <c r="Z416" s="6"/>
      <c r="AA416" s="37"/>
      <c r="AB416" s="6"/>
      <c r="AC416" s="6"/>
      <c r="AD416" s="6"/>
      <c r="AE416" s="141" t="str">
        <f t="shared" si="51"/>
        <v/>
      </c>
      <c r="AF416" s="14" t="str">
        <f t="shared" si="50"/>
        <v/>
      </c>
      <c r="AG416" s="306" t="str">
        <f>UPPER(IF($X416="","",IF(COUNTIF($AG$34:$AG415,$X416)&lt;1,$X416,"")))</f>
        <v/>
      </c>
      <c r="AH416" s="47" t="str">
        <f t="shared" si="53"/>
        <v/>
      </c>
      <c r="AI416" s="142" t="str">
        <f t="shared" si="52"/>
        <v/>
      </c>
      <c r="AJ416" s="6"/>
      <c r="AK416" s="43"/>
    </row>
    <row r="417" spans="1:37" s="139" customFormat="1">
      <c r="A417" s="47" t="str">
        <f t="shared" si="47"/>
        <v/>
      </c>
      <c r="B417" s="138" t="str">
        <f t="shared" si="48"/>
        <v/>
      </c>
      <c r="C417" s="301"/>
      <c r="D417" s="47">
        <v>383</v>
      </c>
      <c r="E417" s="47" t="str">
        <f t="shared" si="49"/>
        <v/>
      </c>
      <c r="F417" s="6"/>
      <c r="G417" s="6"/>
      <c r="H417" s="6"/>
      <c r="I417" s="6"/>
      <c r="J417" s="5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8"/>
      <c r="Z417" s="6"/>
      <c r="AA417" s="37"/>
      <c r="AB417" s="6"/>
      <c r="AC417" s="6"/>
      <c r="AD417" s="6"/>
      <c r="AE417" s="141" t="str">
        <f t="shared" si="51"/>
        <v/>
      </c>
      <c r="AF417" s="14" t="str">
        <f t="shared" si="50"/>
        <v/>
      </c>
      <c r="AG417" s="306" t="str">
        <f>UPPER(IF($X417="","",IF(COUNTIF($AG$34:$AG416,$X417)&lt;1,$X417,"")))</f>
        <v/>
      </c>
      <c r="AH417" s="47" t="str">
        <f t="shared" si="53"/>
        <v/>
      </c>
      <c r="AI417" s="142" t="str">
        <f t="shared" si="52"/>
        <v/>
      </c>
      <c r="AJ417" s="6"/>
      <c r="AK417" s="43"/>
    </row>
    <row r="418" spans="1:37" s="139" customFormat="1">
      <c r="A418" s="47" t="str">
        <f t="shared" si="47"/>
        <v/>
      </c>
      <c r="B418" s="138" t="str">
        <f t="shared" si="48"/>
        <v/>
      </c>
      <c r="C418" s="303"/>
      <c r="D418" s="47">
        <v>384</v>
      </c>
      <c r="E418" s="47" t="str">
        <f t="shared" si="49"/>
        <v/>
      </c>
      <c r="F418" s="6"/>
      <c r="G418" s="6"/>
      <c r="H418" s="6"/>
      <c r="I418" s="6"/>
      <c r="J418" s="5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8"/>
      <c r="Z418" s="6"/>
      <c r="AA418" s="37"/>
      <c r="AB418" s="6"/>
      <c r="AC418" s="6"/>
      <c r="AD418" s="6"/>
      <c r="AE418" s="141" t="str">
        <f t="shared" si="51"/>
        <v/>
      </c>
      <c r="AF418" s="14" t="str">
        <f t="shared" si="50"/>
        <v/>
      </c>
      <c r="AG418" s="306" t="str">
        <f>UPPER(IF($X418="","",IF(COUNTIF($AG$34:$AG417,$X418)&lt;1,$X418,"")))</f>
        <v/>
      </c>
      <c r="AH418" s="47" t="str">
        <f t="shared" si="53"/>
        <v/>
      </c>
      <c r="AI418" s="142" t="str">
        <f t="shared" si="52"/>
        <v/>
      </c>
      <c r="AJ418" s="6"/>
      <c r="AK418" s="43"/>
    </row>
    <row r="419" spans="1:37" s="139" customFormat="1">
      <c r="A419" s="47" t="str">
        <f t="shared" ref="A419:A482" si="54">E419</f>
        <v/>
      </c>
      <c r="B419" s="138" t="str">
        <f t="shared" ref="B419:B482" si="55">IF(G419="","",IF(C419="","X",A419&amp;TEXT(C419,"000")))</f>
        <v/>
      </c>
      <c r="C419" s="304"/>
      <c r="D419" s="47">
        <v>385</v>
      </c>
      <c r="E419" s="47" t="str">
        <f t="shared" ref="E419:E482" si="56">IF($H419="M",VLOOKUP($I419,$D$4:$F$9,2,0),IF(H419="F",VLOOKUP($I419,$D$4:$F$9,3,0),IF($H419="","")))</f>
        <v/>
      </c>
      <c r="F419" s="6"/>
      <c r="G419" s="6"/>
      <c r="H419" s="6"/>
      <c r="I419" s="6"/>
      <c r="J419" s="5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8"/>
      <c r="Z419" s="6"/>
      <c r="AA419" s="37"/>
      <c r="AB419" s="6"/>
      <c r="AC419" s="6"/>
      <c r="AD419" s="6"/>
      <c r="AE419" s="141" t="str">
        <f t="shared" si="51"/>
        <v/>
      </c>
      <c r="AF419" s="14" t="str">
        <f t="shared" ref="AF419:AF482" si="57">IF(AG419="","",$AF$31)</f>
        <v/>
      </c>
      <c r="AG419" s="306" t="str">
        <f>UPPER(IF($X419="","",IF(COUNTIF($AG$34:$AG418,$X419)&lt;1,$X419,"")))</f>
        <v/>
      </c>
      <c r="AH419" s="47" t="str">
        <f t="shared" si="53"/>
        <v/>
      </c>
      <c r="AI419" s="142" t="str">
        <f t="shared" si="52"/>
        <v/>
      </c>
      <c r="AJ419" s="6"/>
      <c r="AK419" s="43"/>
    </row>
    <row r="420" spans="1:37" s="139" customFormat="1">
      <c r="A420" s="47" t="str">
        <f t="shared" si="54"/>
        <v/>
      </c>
      <c r="B420" s="138" t="str">
        <f t="shared" si="55"/>
        <v/>
      </c>
      <c r="C420" s="302"/>
      <c r="D420" s="47">
        <v>386</v>
      </c>
      <c r="E420" s="47" t="str">
        <f t="shared" si="56"/>
        <v/>
      </c>
      <c r="F420" s="6"/>
      <c r="G420" s="6"/>
      <c r="H420" s="6"/>
      <c r="I420" s="6"/>
      <c r="J420" s="5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8"/>
      <c r="Z420" s="6"/>
      <c r="AA420" s="37"/>
      <c r="AB420" s="6"/>
      <c r="AC420" s="6"/>
      <c r="AD420" s="6"/>
      <c r="AE420" s="141" t="str">
        <f t="shared" ref="AE420:AE483" si="58">IF(I420="","",IF(COUNTA(K420:U420)&gt;4,"超過項目上限",IF(COUNTA(K420:U420)=0,"請選個人項目",IF(COUNTA(Z420)=1,COUNTA(K420:U420)*($AE$31+$AE$32)+$AE$30,IF(COUNTA(Z420)=0,COUNTA(K420:U420)*$AE$31+$AE$30,"輸入錯誤")))))</f>
        <v/>
      </c>
      <c r="AF420" s="14" t="str">
        <f t="shared" si="57"/>
        <v/>
      </c>
      <c r="AG420" s="306" t="str">
        <f>UPPER(IF($X420="","",IF(COUNTIF($AG$34:$AG419,$X420)&lt;1,$X420,"")))</f>
        <v/>
      </c>
      <c r="AH420" s="47" t="str">
        <f t="shared" si="53"/>
        <v/>
      </c>
      <c r="AI420" s="142" t="str">
        <f t="shared" ref="AI420:AI483" si="59">IF($E420="","",IF(ISTEXT($AE420),"輸入有錯誤",IF($Y420="",SUM($AE420:$AF420)+$AK420,SUM($AE420:$AF420)+$AK420+$Y$34)))</f>
        <v/>
      </c>
      <c r="AJ420" s="6"/>
      <c r="AK420" s="43"/>
    </row>
    <row r="421" spans="1:37" s="139" customFormat="1">
      <c r="A421" s="47" t="str">
        <f t="shared" si="54"/>
        <v/>
      </c>
      <c r="B421" s="138" t="str">
        <f t="shared" si="55"/>
        <v/>
      </c>
      <c r="C421" s="301"/>
      <c r="D421" s="47">
        <v>387</v>
      </c>
      <c r="E421" s="47" t="str">
        <f t="shared" si="56"/>
        <v/>
      </c>
      <c r="F421" s="6"/>
      <c r="G421" s="6"/>
      <c r="H421" s="6"/>
      <c r="I421" s="6"/>
      <c r="J421" s="5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8"/>
      <c r="Z421" s="6"/>
      <c r="AA421" s="37"/>
      <c r="AB421" s="6"/>
      <c r="AC421" s="6"/>
      <c r="AD421" s="6"/>
      <c r="AE421" s="141" t="str">
        <f t="shared" si="58"/>
        <v/>
      </c>
      <c r="AF421" s="14" t="str">
        <f t="shared" si="57"/>
        <v/>
      </c>
      <c r="AG421" s="306" t="str">
        <f>UPPER(IF($X421="","",IF(COUNTIF($AG$34:$AG420,$X421)&lt;1,$X421,"")))</f>
        <v/>
      </c>
      <c r="AH421" s="47" t="str">
        <f t="shared" si="53"/>
        <v/>
      </c>
      <c r="AI421" s="142" t="str">
        <f t="shared" si="59"/>
        <v/>
      </c>
      <c r="AJ421" s="6"/>
      <c r="AK421" s="43"/>
    </row>
    <row r="422" spans="1:37" s="139" customFormat="1">
      <c r="A422" s="47" t="str">
        <f t="shared" si="54"/>
        <v/>
      </c>
      <c r="B422" s="138" t="str">
        <f t="shared" si="55"/>
        <v/>
      </c>
      <c r="C422" s="301"/>
      <c r="D422" s="47">
        <v>388</v>
      </c>
      <c r="E422" s="47" t="str">
        <f t="shared" si="56"/>
        <v/>
      </c>
      <c r="F422" s="6"/>
      <c r="G422" s="6"/>
      <c r="H422" s="6"/>
      <c r="I422" s="6"/>
      <c r="J422" s="5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8"/>
      <c r="Z422" s="6"/>
      <c r="AA422" s="37"/>
      <c r="AB422" s="6"/>
      <c r="AC422" s="6"/>
      <c r="AD422" s="6"/>
      <c r="AE422" s="141" t="str">
        <f t="shared" si="58"/>
        <v/>
      </c>
      <c r="AF422" s="14" t="str">
        <f t="shared" si="57"/>
        <v/>
      </c>
      <c r="AG422" s="306" t="str">
        <f>UPPER(IF($X422="","",IF(COUNTIF($AG$34:$AG421,$X422)&lt;1,$X422,"")))</f>
        <v/>
      </c>
      <c r="AH422" s="47" t="str">
        <f t="shared" si="53"/>
        <v/>
      </c>
      <c r="AI422" s="142" t="str">
        <f t="shared" si="59"/>
        <v/>
      </c>
      <c r="AJ422" s="6"/>
      <c r="AK422" s="43"/>
    </row>
    <row r="423" spans="1:37" s="139" customFormat="1">
      <c r="A423" s="47" t="str">
        <f t="shared" si="54"/>
        <v/>
      </c>
      <c r="B423" s="138" t="str">
        <f t="shared" si="55"/>
        <v/>
      </c>
      <c r="C423" s="303"/>
      <c r="D423" s="47">
        <v>389</v>
      </c>
      <c r="E423" s="47" t="str">
        <f t="shared" si="56"/>
        <v/>
      </c>
      <c r="F423" s="6"/>
      <c r="G423" s="6"/>
      <c r="H423" s="6"/>
      <c r="I423" s="6"/>
      <c r="J423" s="5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8"/>
      <c r="Z423" s="6"/>
      <c r="AA423" s="37"/>
      <c r="AB423" s="6"/>
      <c r="AC423" s="6"/>
      <c r="AD423" s="6"/>
      <c r="AE423" s="141" t="str">
        <f t="shared" si="58"/>
        <v/>
      </c>
      <c r="AF423" s="14" t="str">
        <f t="shared" si="57"/>
        <v/>
      </c>
      <c r="AG423" s="306" t="str">
        <f>UPPER(IF($X423="","",IF(COUNTIF($AG$34:$AG422,$X423)&lt;1,$X423,"")))</f>
        <v/>
      </c>
      <c r="AH423" s="47" t="str">
        <f t="shared" si="53"/>
        <v/>
      </c>
      <c r="AI423" s="142" t="str">
        <f t="shared" si="59"/>
        <v/>
      </c>
      <c r="AJ423" s="6"/>
      <c r="AK423" s="43"/>
    </row>
    <row r="424" spans="1:37" s="139" customFormat="1">
      <c r="A424" s="47" t="str">
        <f t="shared" si="54"/>
        <v/>
      </c>
      <c r="B424" s="138" t="str">
        <f t="shared" si="55"/>
        <v/>
      </c>
      <c r="C424" s="302"/>
      <c r="D424" s="47">
        <v>390</v>
      </c>
      <c r="E424" s="47" t="str">
        <f t="shared" si="56"/>
        <v/>
      </c>
      <c r="F424" s="6"/>
      <c r="G424" s="6"/>
      <c r="H424" s="6"/>
      <c r="I424" s="6"/>
      <c r="J424" s="5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8"/>
      <c r="Z424" s="6"/>
      <c r="AA424" s="37"/>
      <c r="AB424" s="6"/>
      <c r="AC424" s="6"/>
      <c r="AD424" s="6"/>
      <c r="AE424" s="141" t="str">
        <f t="shared" si="58"/>
        <v/>
      </c>
      <c r="AF424" s="14" t="str">
        <f t="shared" si="57"/>
        <v/>
      </c>
      <c r="AG424" s="306" t="str">
        <f>UPPER(IF($X424="","",IF(COUNTIF($AG$34:$AG423,$X424)&lt;1,$X424,"")))</f>
        <v/>
      </c>
      <c r="AH424" s="47" t="str">
        <f t="shared" si="53"/>
        <v/>
      </c>
      <c r="AI424" s="142" t="str">
        <f t="shared" si="59"/>
        <v/>
      </c>
      <c r="AJ424" s="6"/>
      <c r="AK424" s="43"/>
    </row>
    <row r="425" spans="1:37" s="139" customFormat="1">
      <c r="A425" s="47" t="str">
        <f t="shared" si="54"/>
        <v/>
      </c>
      <c r="B425" s="138" t="str">
        <f t="shared" si="55"/>
        <v/>
      </c>
      <c r="C425" s="302"/>
      <c r="D425" s="47">
        <v>391</v>
      </c>
      <c r="E425" s="47" t="str">
        <f t="shared" si="56"/>
        <v/>
      </c>
      <c r="F425" s="6"/>
      <c r="G425" s="6"/>
      <c r="H425" s="6"/>
      <c r="I425" s="6"/>
      <c r="J425" s="5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8"/>
      <c r="Z425" s="6"/>
      <c r="AA425" s="37"/>
      <c r="AB425" s="6"/>
      <c r="AC425" s="6"/>
      <c r="AD425" s="6"/>
      <c r="AE425" s="141" t="str">
        <f t="shared" si="58"/>
        <v/>
      </c>
      <c r="AF425" s="14" t="str">
        <f t="shared" si="57"/>
        <v/>
      </c>
      <c r="AG425" s="306" t="str">
        <f>UPPER(IF($X425="","",IF(COUNTIF($AG$34:$AG424,$X425)&lt;1,$X425,"")))</f>
        <v/>
      </c>
      <c r="AH425" s="47" t="str">
        <f t="shared" si="53"/>
        <v/>
      </c>
      <c r="AI425" s="142" t="str">
        <f t="shared" si="59"/>
        <v/>
      </c>
      <c r="AJ425" s="6"/>
      <c r="AK425" s="43"/>
    </row>
    <row r="426" spans="1:37" s="139" customFormat="1">
      <c r="A426" s="47" t="str">
        <f t="shared" si="54"/>
        <v/>
      </c>
      <c r="B426" s="138" t="str">
        <f t="shared" si="55"/>
        <v/>
      </c>
      <c r="C426" s="302"/>
      <c r="D426" s="47">
        <v>392</v>
      </c>
      <c r="E426" s="47" t="str">
        <f t="shared" si="56"/>
        <v/>
      </c>
      <c r="F426" s="6"/>
      <c r="G426" s="6"/>
      <c r="H426" s="6"/>
      <c r="I426" s="6"/>
      <c r="J426" s="5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8"/>
      <c r="Z426" s="6"/>
      <c r="AA426" s="37"/>
      <c r="AB426" s="6"/>
      <c r="AC426" s="6"/>
      <c r="AD426" s="6"/>
      <c r="AE426" s="141" t="str">
        <f t="shared" si="58"/>
        <v/>
      </c>
      <c r="AF426" s="14" t="str">
        <f t="shared" si="57"/>
        <v/>
      </c>
      <c r="AG426" s="306" t="str">
        <f>UPPER(IF($X426="","",IF(COUNTIF($AG$34:$AG425,$X426)&lt;1,$X426,"")))</f>
        <v/>
      </c>
      <c r="AH426" s="47" t="str">
        <f t="shared" si="53"/>
        <v/>
      </c>
      <c r="AI426" s="142" t="str">
        <f t="shared" si="59"/>
        <v/>
      </c>
      <c r="AJ426" s="6"/>
      <c r="AK426" s="43"/>
    </row>
    <row r="427" spans="1:37" s="139" customFormat="1">
      <c r="A427" s="47" t="str">
        <f t="shared" si="54"/>
        <v/>
      </c>
      <c r="B427" s="138" t="str">
        <f t="shared" si="55"/>
        <v/>
      </c>
      <c r="C427" s="303"/>
      <c r="D427" s="47">
        <v>393</v>
      </c>
      <c r="E427" s="47" t="str">
        <f t="shared" si="56"/>
        <v/>
      </c>
      <c r="F427" s="6"/>
      <c r="G427" s="6"/>
      <c r="H427" s="6"/>
      <c r="I427" s="6"/>
      <c r="J427" s="5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8"/>
      <c r="Z427" s="6"/>
      <c r="AA427" s="37"/>
      <c r="AB427" s="6"/>
      <c r="AC427" s="6"/>
      <c r="AD427" s="6"/>
      <c r="AE427" s="141" t="str">
        <f t="shared" si="58"/>
        <v/>
      </c>
      <c r="AF427" s="14" t="str">
        <f t="shared" si="57"/>
        <v/>
      </c>
      <c r="AG427" s="306" t="str">
        <f>UPPER(IF($X427="","",IF(COUNTIF($AG$34:$AG426,$X427)&lt;1,$X427,"")))</f>
        <v/>
      </c>
      <c r="AH427" s="47" t="str">
        <f t="shared" si="53"/>
        <v/>
      </c>
      <c r="AI427" s="142" t="str">
        <f t="shared" si="59"/>
        <v/>
      </c>
      <c r="AJ427" s="6"/>
      <c r="AK427" s="43"/>
    </row>
    <row r="428" spans="1:37" s="139" customFormat="1">
      <c r="A428" s="47" t="str">
        <f t="shared" si="54"/>
        <v/>
      </c>
      <c r="B428" s="138" t="str">
        <f t="shared" si="55"/>
        <v/>
      </c>
      <c r="C428" s="302"/>
      <c r="D428" s="47">
        <v>394</v>
      </c>
      <c r="E428" s="47" t="str">
        <f t="shared" si="56"/>
        <v/>
      </c>
      <c r="F428" s="6"/>
      <c r="G428" s="6"/>
      <c r="H428" s="6"/>
      <c r="I428" s="6"/>
      <c r="J428" s="5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8"/>
      <c r="Z428" s="6"/>
      <c r="AA428" s="37"/>
      <c r="AB428" s="6"/>
      <c r="AC428" s="6"/>
      <c r="AD428" s="6"/>
      <c r="AE428" s="141" t="str">
        <f t="shared" si="58"/>
        <v/>
      </c>
      <c r="AF428" s="14" t="str">
        <f t="shared" si="57"/>
        <v/>
      </c>
      <c r="AG428" s="306" t="str">
        <f>UPPER(IF($X428="","",IF(COUNTIF($AG$34:$AG427,$X428)&lt;1,$X428,"")))</f>
        <v/>
      </c>
      <c r="AH428" s="47" t="str">
        <f t="shared" si="53"/>
        <v/>
      </c>
      <c r="AI428" s="142" t="str">
        <f t="shared" si="59"/>
        <v/>
      </c>
      <c r="AJ428" s="6"/>
      <c r="AK428" s="43"/>
    </row>
    <row r="429" spans="1:37" s="139" customFormat="1">
      <c r="A429" s="47" t="str">
        <f t="shared" si="54"/>
        <v/>
      </c>
      <c r="B429" s="138" t="str">
        <f t="shared" si="55"/>
        <v/>
      </c>
      <c r="C429" s="301"/>
      <c r="D429" s="47">
        <v>395</v>
      </c>
      <c r="E429" s="47" t="str">
        <f t="shared" si="56"/>
        <v/>
      </c>
      <c r="F429" s="6"/>
      <c r="G429" s="6"/>
      <c r="H429" s="6"/>
      <c r="I429" s="6"/>
      <c r="J429" s="5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8"/>
      <c r="Z429" s="6"/>
      <c r="AA429" s="37"/>
      <c r="AB429" s="6"/>
      <c r="AC429" s="6"/>
      <c r="AD429" s="6"/>
      <c r="AE429" s="141" t="str">
        <f t="shared" si="58"/>
        <v/>
      </c>
      <c r="AF429" s="14" t="str">
        <f t="shared" si="57"/>
        <v/>
      </c>
      <c r="AG429" s="306" t="str">
        <f>UPPER(IF($X429="","",IF(COUNTIF($AG$34:$AG428,$X429)&lt;1,$X429,"")))</f>
        <v/>
      </c>
      <c r="AH429" s="47" t="str">
        <f t="shared" si="53"/>
        <v/>
      </c>
      <c r="AI429" s="142" t="str">
        <f t="shared" si="59"/>
        <v/>
      </c>
      <c r="AJ429" s="6"/>
      <c r="AK429" s="43"/>
    </row>
    <row r="430" spans="1:37" s="139" customFormat="1">
      <c r="A430" s="47" t="str">
        <f t="shared" si="54"/>
        <v/>
      </c>
      <c r="B430" s="138" t="str">
        <f t="shared" si="55"/>
        <v/>
      </c>
      <c r="C430" s="301"/>
      <c r="D430" s="47">
        <v>396</v>
      </c>
      <c r="E430" s="47" t="str">
        <f t="shared" si="56"/>
        <v/>
      </c>
      <c r="F430" s="6"/>
      <c r="G430" s="6"/>
      <c r="H430" s="6"/>
      <c r="I430" s="6"/>
      <c r="J430" s="5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8"/>
      <c r="Z430" s="6"/>
      <c r="AA430" s="6"/>
      <c r="AB430" s="37"/>
      <c r="AC430" s="6"/>
      <c r="AD430" s="6"/>
      <c r="AE430" s="141" t="str">
        <f t="shared" si="58"/>
        <v/>
      </c>
      <c r="AF430" s="14" t="str">
        <f t="shared" si="57"/>
        <v/>
      </c>
      <c r="AG430" s="306" t="str">
        <f>UPPER(IF($X430="","",IF(COUNTIF($AG$34:$AG429,$X430)&lt;1,$X430,"")))</f>
        <v/>
      </c>
      <c r="AH430" s="47" t="str">
        <f t="shared" si="53"/>
        <v/>
      </c>
      <c r="AI430" s="142" t="str">
        <f t="shared" si="59"/>
        <v/>
      </c>
      <c r="AJ430" s="6"/>
      <c r="AK430" s="43"/>
    </row>
    <row r="431" spans="1:37" s="139" customFormat="1">
      <c r="A431" s="47" t="str">
        <f t="shared" si="54"/>
        <v/>
      </c>
      <c r="B431" s="138" t="str">
        <f t="shared" si="55"/>
        <v/>
      </c>
      <c r="C431" s="301"/>
      <c r="D431" s="47">
        <v>397</v>
      </c>
      <c r="E431" s="47" t="str">
        <f t="shared" si="56"/>
        <v/>
      </c>
      <c r="F431" s="6"/>
      <c r="G431" s="6"/>
      <c r="H431" s="6"/>
      <c r="I431" s="6"/>
      <c r="J431" s="5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8"/>
      <c r="Z431" s="6"/>
      <c r="AA431" s="6"/>
      <c r="AB431" s="37"/>
      <c r="AC431" s="6"/>
      <c r="AD431" s="6"/>
      <c r="AE431" s="141" t="str">
        <f t="shared" si="58"/>
        <v/>
      </c>
      <c r="AF431" s="14" t="str">
        <f t="shared" si="57"/>
        <v/>
      </c>
      <c r="AG431" s="306" t="str">
        <f>UPPER(IF($X431="","",IF(COUNTIF($AG$34:$AG430,$X431)&lt;1,$X431,"")))</f>
        <v/>
      </c>
      <c r="AH431" s="47" t="str">
        <f t="shared" si="53"/>
        <v/>
      </c>
      <c r="AI431" s="142" t="str">
        <f t="shared" si="59"/>
        <v/>
      </c>
      <c r="AJ431" s="6"/>
      <c r="AK431" s="43"/>
    </row>
    <row r="432" spans="1:37" s="139" customFormat="1">
      <c r="A432" s="47" t="str">
        <f t="shared" si="54"/>
        <v/>
      </c>
      <c r="B432" s="138" t="str">
        <f t="shared" si="55"/>
        <v/>
      </c>
      <c r="C432" s="302"/>
      <c r="D432" s="47">
        <v>398</v>
      </c>
      <c r="E432" s="47" t="str">
        <f t="shared" si="56"/>
        <v/>
      </c>
      <c r="F432" s="6"/>
      <c r="G432" s="6"/>
      <c r="H432" s="6"/>
      <c r="I432" s="6"/>
      <c r="J432" s="5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8"/>
      <c r="Z432" s="6"/>
      <c r="AA432" s="37"/>
      <c r="AB432" s="6"/>
      <c r="AC432" s="6"/>
      <c r="AD432" s="6"/>
      <c r="AE432" s="141" t="str">
        <f t="shared" si="58"/>
        <v/>
      </c>
      <c r="AF432" s="14" t="str">
        <f t="shared" si="57"/>
        <v/>
      </c>
      <c r="AG432" s="306" t="str">
        <f>UPPER(IF($X432="","",IF(COUNTIF($AG$34:$AG431,$X432)&lt;1,$X432,"")))</f>
        <v/>
      </c>
      <c r="AH432" s="47" t="str">
        <f t="shared" si="53"/>
        <v/>
      </c>
      <c r="AI432" s="142" t="str">
        <f t="shared" si="59"/>
        <v/>
      </c>
      <c r="AJ432" s="6"/>
      <c r="AK432" s="43"/>
    </row>
    <row r="433" spans="1:37" s="139" customFormat="1">
      <c r="A433" s="47" t="str">
        <f t="shared" si="54"/>
        <v/>
      </c>
      <c r="B433" s="138" t="str">
        <f t="shared" si="55"/>
        <v/>
      </c>
      <c r="C433" s="303"/>
      <c r="D433" s="47">
        <v>399</v>
      </c>
      <c r="E433" s="47" t="str">
        <f t="shared" si="56"/>
        <v/>
      </c>
      <c r="F433" s="6"/>
      <c r="G433" s="6"/>
      <c r="H433" s="6"/>
      <c r="I433" s="6"/>
      <c r="J433" s="5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8"/>
      <c r="Z433" s="6"/>
      <c r="AA433" s="6"/>
      <c r="AB433" s="37"/>
      <c r="AC433" s="6"/>
      <c r="AD433" s="6"/>
      <c r="AE433" s="141" t="str">
        <f t="shared" si="58"/>
        <v/>
      </c>
      <c r="AF433" s="14" t="str">
        <f t="shared" si="57"/>
        <v/>
      </c>
      <c r="AG433" s="306" t="str">
        <f>UPPER(IF($X433="","",IF(COUNTIF($AG$34:$AG432,$X433)&lt;1,$X433,"")))</f>
        <v/>
      </c>
      <c r="AH433" s="47" t="str">
        <f t="shared" si="53"/>
        <v/>
      </c>
      <c r="AI433" s="142" t="str">
        <f t="shared" si="59"/>
        <v/>
      </c>
      <c r="AJ433" s="6"/>
      <c r="AK433" s="43"/>
    </row>
    <row r="434" spans="1:37" s="139" customFormat="1">
      <c r="A434" s="47" t="str">
        <f t="shared" si="54"/>
        <v/>
      </c>
      <c r="B434" s="138" t="str">
        <f t="shared" si="55"/>
        <v/>
      </c>
      <c r="C434" s="301"/>
      <c r="D434" s="47">
        <v>400</v>
      </c>
      <c r="E434" s="47" t="str">
        <f t="shared" si="56"/>
        <v/>
      </c>
      <c r="F434" s="6"/>
      <c r="G434" s="6"/>
      <c r="H434" s="6"/>
      <c r="I434" s="6"/>
      <c r="J434" s="5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8"/>
      <c r="Z434" s="6"/>
      <c r="AA434" s="37"/>
      <c r="AB434" s="6"/>
      <c r="AC434" s="6"/>
      <c r="AD434" s="6"/>
      <c r="AE434" s="141" t="str">
        <f t="shared" si="58"/>
        <v/>
      </c>
      <c r="AF434" s="14" t="str">
        <f t="shared" si="57"/>
        <v/>
      </c>
      <c r="AG434" s="306" t="str">
        <f>UPPER(IF($X434="","",IF(COUNTIF($AG$34:$AG433,$X434)&lt;1,$X434,"")))</f>
        <v/>
      </c>
      <c r="AH434" s="47" t="str">
        <f t="shared" si="53"/>
        <v/>
      </c>
      <c r="AI434" s="142" t="str">
        <f t="shared" si="59"/>
        <v/>
      </c>
      <c r="AJ434" s="6"/>
      <c r="AK434" s="43"/>
    </row>
    <row r="435" spans="1:37" s="139" customFormat="1">
      <c r="A435" s="47" t="str">
        <f t="shared" si="54"/>
        <v/>
      </c>
      <c r="B435" s="138" t="str">
        <f t="shared" si="55"/>
        <v/>
      </c>
      <c r="C435" s="304"/>
      <c r="D435" s="47">
        <v>401</v>
      </c>
      <c r="E435" s="47" t="str">
        <f t="shared" si="56"/>
        <v/>
      </c>
      <c r="F435" s="6"/>
      <c r="G435" s="6"/>
      <c r="H435" s="6"/>
      <c r="I435" s="6"/>
      <c r="J435" s="5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8"/>
      <c r="Z435" s="6"/>
      <c r="AA435" s="37"/>
      <c r="AB435" s="6"/>
      <c r="AC435" s="6"/>
      <c r="AD435" s="6"/>
      <c r="AE435" s="141" t="str">
        <f t="shared" si="58"/>
        <v/>
      </c>
      <c r="AF435" s="14" t="str">
        <f t="shared" si="57"/>
        <v/>
      </c>
      <c r="AG435" s="306" t="str">
        <f>UPPER(IF($X435="","",IF(COUNTIF($AG$34:$AG434,$X435)&lt;1,$X435,"")))</f>
        <v/>
      </c>
      <c r="AH435" s="47" t="str">
        <f t="shared" si="53"/>
        <v/>
      </c>
      <c r="AI435" s="142" t="str">
        <f t="shared" si="59"/>
        <v/>
      </c>
      <c r="AJ435" s="6"/>
      <c r="AK435" s="43"/>
    </row>
    <row r="436" spans="1:37" s="139" customFormat="1">
      <c r="A436" s="47" t="str">
        <f t="shared" si="54"/>
        <v/>
      </c>
      <c r="B436" s="138" t="str">
        <f t="shared" si="55"/>
        <v/>
      </c>
      <c r="C436" s="303"/>
      <c r="D436" s="47">
        <v>402</v>
      </c>
      <c r="E436" s="47" t="str">
        <f t="shared" si="56"/>
        <v/>
      </c>
      <c r="F436" s="6"/>
      <c r="G436" s="6"/>
      <c r="H436" s="6"/>
      <c r="I436" s="6"/>
      <c r="J436" s="5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8"/>
      <c r="Z436" s="6"/>
      <c r="AA436" s="37"/>
      <c r="AB436" s="6"/>
      <c r="AC436" s="6"/>
      <c r="AD436" s="6"/>
      <c r="AE436" s="141" t="str">
        <f t="shared" si="58"/>
        <v/>
      </c>
      <c r="AF436" s="14" t="str">
        <f t="shared" si="57"/>
        <v/>
      </c>
      <c r="AG436" s="306" t="str">
        <f>UPPER(IF($X436="","",IF(COUNTIF($AG$34:$AG435,$X436)&lt;1,$X436,"")))</f>
        <v/>
      </c>
      <c r="AH436" s="47" t="str">
        <f t="shared" si="53"/>
        <v/>
      </c>
      <c r="AI436" s="142" t="str">
        <f t="shared" si="59"/>
        <v/>
      </c>
      <c r="AJ436" s="6"/>
      <c r="AK436" s="43"/>
    </row>
    <row r="437" spans="1:37" s="139" customFormat="1">
      <c r="A437" s="47" t="str">
        <f t="shared" si="54"/>
        <v/>
      </c>
      <c r="B437" s="138" t="str">
        <f t="shared" si="55"/>
        <v/>
      </c>
      <c r="C437" s="304"/>
      <c r="D437" s="47">
        <v>403</v>
      </c>
      <c r="E437" s="47" t="str">
        <f t="shared" si="56"/>
        <v/>
      </c>
      <c r="F437" s="6"/>
      <c r="G437" s="6"/>
      <c r="H437" s="6"/>
      <c r="I437" s="6"/>
      <c r="J437" s="5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8"/>
      <c r="Z437" s="6"/>
      <c r="AA437" s="37"/>
      <c r="AB437" s="6"/>
      <c r="AC437" s="6"/>
      <c r="AD437" s="6"/>
      <c r="AE437" s="141" t="str">
        <f t="shared" si="58"/>
        <v/>
      </c>
      <c r="AF437" s="14" t="str">
        <f t="shared" si="57"/>
        <v/>
      </c>
      <c r="AG437" s="306" t="str">
        <f>UPPER(IF($X437="","",IF(COUNTIF($AG$34:$AG436,$X437)&lt;1,$X437,"")))</f>
        <v/>
      </c>
      <c r="AH437" s="47" t="str">
        <f t="shared" si="53"/>
        <v/>
      </c>
      <c r="AI437" s="142" t="str">
        <f t="shared" si="59"/>
        <v/>
      </c>
      <c r="AJ437" s="6"/>
      <c r="AK437" s="43"/>
    </row>
    <row r="438" spans="1:37" s="139" customFormat="1">
      <c r="A438" s="47" t="str">
        <f t="shared" si="54"/>
        <v/>
      </c>
      <c r="B438" s="138" t="str">
        <f t="shared" si="55"/>
        <v/>
      </c>
      <c r="C438" s="303"/>
      <c r="D438" s="47">
        <v>404</v>
      </c>
      <c r="E438" s="47" t="str">
        <f t="shared" si="56"/>
        <v/>
      </c>
      <c r="F438" s="6"/>
      <c r="G438" s="6"/>
      <c r="H438" s="6"/>
      <c r="I438" s="6"/>
      <c r="J438" s="5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8"/>
      <c r="Z438" s="6"/>
      <c r="AA438" s="37"/>
      <c r="AB438" s="6"/>
      <c r="AC438" s="6"/>
      <c r="AD438" s="6"/>
      <c r="AE438" s="141" t="str">
        <f t="shared" si="58"/>
        <v/>
      </c>
      <c r="AF438" s="14" t="str">
        <f t="shared" si="57"/>
        <v/>
      </c>
      <c r="AG438" s="306" t="str">
        <f>UPPER(IF($X438="","",IF(COUNTIF($AG$34:$AG437,$X438)&lt;1,$X438,"")))</f>
        <v/>
      </c>
      <c r="AH438" s="47" t="str">
        <f t="shared" si="53"/>
        <v/>
      </c>
      <c r="AI438" s="142" t="str">
        <f t="shared" si="59"/>
        <v/>
      </c>
      <c r="AJ438" s="6"/>
      <c r="AK438" s="43"/>
    </row>
    <row r="439" spans="1:37" s="139" customFormat="1">
      <c r="A439" s="47" t="str">
        <f t="shared" si="54"/>
        <v/>
      </c>
      <c r="B439" s="138" t="str">
        <f t="shared" si="55"/>
        <v/>
      </c>
      <c r="C439" s="304"/>
      <c r="D439" s="47">
        <v>405</v>
      </c>
      <c r="E439" s="47" t="str">
        <f t="shared" si="56"/>
        <v/>
      </c>
      <c r="F439" s="6"/>
      <c r="G439" s="6"/>
      <c r="H439" s="6"/>
      <c r="I439" s="6"/>
      <c r="J439" s="5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8"/>
      <c r="Z439" s="6"/>
      <c r="AA439" s="37"/>
      <c r="AB439" s="6"/>
      <c r="AC439" s="6"/>
      <c r="AD439" s="6"/>
      <c r="AE439" s="141" t="str">
        <f t="shared" si="58"/>
        <v/>
      </c>
      <c r="AF439" s="14" t="str">
        <f t="shared" si="57"/>
        <v/>
      </c>
      <c r="AG439" s="306" t="str">
        <f>UPPER(IF($X439="","",IF(COUNTIF($AG$34:$AG438,$X439)&lt;1,$X439,"")))</f>
        <v/>
      </c>
      <c r="AH439" s="47" t="str">
        <f t="shared" si="53"/>
        <v/>
      </c>
      <c r="AI439" s="142" t="str">
        <f t="shared" si="59"/>
        <v/>
      </c>
      <c r="AJ439" s="6"/>
      <c r="AK439" s="43"/>
    </row>
    <row r="440" spans="1:37" s="139" customFormat="1">
      <c r="A440" s="47" t="str">
        <f t="shared" si="54"/>
        <v/>
      </c>
      <c r="B440" s="138" t="str">
        <f t="shared" si="55"/>
        <v/>
      </c>
      <c r="C440" s="303"/>
      <c r="D440" s="47">
        <v>406</v>
      </c>
      <c r="E440" s="47" t="str">
        <f t="shared" si="56"/>
        <v/>
      </c>
      <c r="F440" s="6"/>
      <c r="G440" s="6"/>
      <c r="H440" s="6"/>
      <c r="I440" s="6"/>
      <c r="J440" s="5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8"/>
      <c r="Z440" s="6"/>
      <c r="AA440" s="37"/>
      <c r="AB440" s="6"/>
      <c r="AC440" s="6"/>
      <c r="AD440" s="6"/>
      <c r="AE440" s="141" t="str">
        <f t="shared" si="58"/>
        <v/>
      </c>
      <c r="AF440" s="14" t="str">
        <f t="shared" si="57"/>
        <v/>
      </c>
      <c r="AG440" s="306" t="str">
        <f>UPPER(IF($X440="","",IF(COUNTIF($AG$34:$AG439,$X440)&lt;1,$X440,"")))</f>
        <v/>
      </c>
      <c r="AH440" s="47" t="str">
        <f t="shared" si="53"/>
        <v/>
      </c>
      <c r="AI440" s="142" t="str">
        <f t="shared" si="59"/>
        <v/>
      </c>
      <c r="AJ440" s="6"/>
      <c r="AK440" s="43"/>
    </row>
    <row r="441" spans="1:37" s="139" customFormat="1">
      <c r="A441" s="47" t="str">
        <f t="shared" si="54"/>
        <v/>
      </c>
      <c r="B441" s="138" t="str">
        <f t="shared" si="55"/>
        <v/>
      </c>
      <c r="C441" s="303"/>
      <c r="D441" s="47">
        <v>407</v>
      </c>
      <c r="E441" s="47" t="str">
        <f t="shared" si="56"/>
        <v/>
      </c>
      <c r="F441" s="6"/>
      <c r="G441" s="6"/>
      <c r="H441" s="6"/>
      <c r="I441" s="6"/>
      <c r="J441" s="5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8"/>
      <c r="Z441" s="6"/>
      <c r="AA441" s="37"/>
      <c r="AB441" s="6"/>
      <c r="AC441" s="6"/>
      <c r="AD441" s="6"/>
      <c r="AE441" s="141" t="str">
        <f t="shared" si="58"/>
        <v/>
      </c>
      <c r="AF441" s="14" t="str">
        <f t="shared" si="57"/>
        <v/>
      </c>
      <c r="AG441" s="306" t="str">
        <f>UPPER(IF($X441="","",IF(COUNTIF($AG$34:$AG440,$X441)&lt;1,$X441,"")))</f>
        <v/>
      </c>
      <c r="AH441" s="47" t="str">
        <f t="shared" si="53"/>
        <v/>
      </c>
      <c r="AI441" s="142" t="str">
        <f t="shared" si="59"/>
        <v/>
      </c>
      <c r="AJ441" s="6"/>
      <c r="AK441" s="43"/>
    </row>
    <row r="442" spans="1:37" s="139" customFormat="1">
      <c r="A442" s="47" t="str">
        <f t="shared" si="54"/>
        <v/>
      </c>
      <c r="B442" s="138" t="str">
        <f t="shared" si="55"/>
        <v/>
      </c>
      <c r="C442" s="302"/>
      <c r="D442" s="47">
        <v>408</v>
      </c>
      <c r="E442" s="47" t="str">
        <f t="shared" si="56"/>
        <v/>
      </c>
      <c r="F442" s="6"/>
      <c r="G442" s="6"/>
      <c r="H442" s="6"/>
      <c r="I442" s="6"/>
      <c r="J442" s="5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8"/>
      <c r="Z442" s="6"/>
      <c r="AA442" s="37"/>
      <c r="AB442" s="6"/>
      <c r="AC442" s="6"/>
      <c r="AD442" s="6"/>
      <c r="AE442" s="141" t="str">
        <f t="shared" si="58"/>
        <v/>
      </c>
      <c r="AF442" s="14" t="str">
        <f t="shared" si="57"/>
        <v/>
      </c>
      <c r="AG442" s="306" t="str">
        <f>UPPER(IF($X442="","",IF(COUNTIF($AG$34:$AG441,$X442)&lt;1,$X442,"")))</f>
        <v/>
      </c>
      <c r="AH442" s="47" t="str">
        <f t="shared" si="53"/>
        <v/>
      </c>
      <c r="AI442" s="142" t="str">
        <f t="shared" si="59"/>
        <v/>
      </c>
      <c r="AJ442" s="6"/>
      <c r="AK442" s="43"/>
    </row>
    <row r="443" spans="1:37" s="139" customFormat="1">
      <c r="A443" s="47" t="str">
        <f t="shared" si="54"/>
        <v/>
      </c>
      <c r="B443" s="138" t="str">
        <f t="shared" si="55"/>
        <v/>
      </c>
      <c r="C443" s="303"/>
      <c r="D443" s="47">
        <v>409</v>
      </c>
      <c r="E443" s="47" t="str">
        <f t="shared" si="56"/>
        <v/>
      </c>
      <c r="F443" s="6"/>
      <c r="G443" s="6"/>
      <c r="H443" s="6"/>
      <c r="I443" s="6"/>
      <c r="J443" s="5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8"/>
      <c r="Z443" s="6"/>
      <c r="AA443" s="37"/>
      <c r="AB443" s="6"/>
      <c r="AC443" s="6"/>
      <c r="AD443" s="6"/>
      <c r="AE443" s="141" t="str">
        <f t="shared" si="58"/>
        <v/>
      </c>
      <c r="AF443" s="14" t="str">
        <f t="shared" si="57"/>
        <v/>
      </c>
      <c r="AG443" s="306" t="str">
        <f>UPPER(IF($X443="","",IF(COUNTIF($AG$34:$AG442,$X443)&lt;1,$X443,"")))</f>
        <v/>
      </c>
      <c r="AH443" s="47" t="str">
        <f t="shared" si="53"/>
        <v/>
      </c>
      <c r="AI443" s="142" t="str">
        <f t="shared" si="59"/>
        <v/>
      </c>
      <c r="AJ443" s="6"/>
      <c r="AK443" s="43"/>
    </row>
    <row r="444" spans="1:37" s="139" customFormat="1">
      <c r="A444" s="47" t="str">
        <f t="shared" si="54"/>
        <v/>
      </c>
      <c r="B444" s="138" t="str">
        <f t="shared" si="55"/>
        <v/>
      </c>
      <c r="C444" s="302"/>
      <c r="D444" s="47">
        <v>410</v>
      </c>
      <c r="E444" s="47" t="str">
        <f t="shared" si="56"/>
        <v/>
      </c>
      <c r="F444" s="6"/>
      <c r="G444" s="6"/>
      <c r="H444" s="6"/>
      <c r="I444" s="6"/>
      <c r="J444" s="5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8"/>
      <c r="Z444" s="6"/>
      <c r="AA444" s="37"/>
      <c r="AB444" s="6"/>
      <c r="AC444" s="6"/>
      <c r="AD444" s="6"/>
      <c r="AE444" s="141" t="str">
        <f t="shared" si="58"/>
        <v/>
      </c>
      <c r="AF444" s="14" t="str">
        <f t="shared" si="57"/>
        <v/>
      </c>
      <c r="AG444" s="306" t="str">
        <f>UPPER(IF($X444="","",IF(COUNTIF($AG$34:$AG443,$X444)&lt;1,$X444,"")))</f>
        <v/>
      </c>
      <c r="AH444" s="47" t="str">
        <f t="shared" si="53"/>
        <v/>
      </c>
      <c r="AI444" s="142" t="str">
        <f t="shared" si="59"/>
        <v/>
      </c>
      <c r="AJ444" s="6"/>
      <c r="AK444" s="43"/>
    </row>
    <row r="445" spans="1:37" s="139" customFormat="1">
      <c r="A445" s="47" t="str">
        <f t="shared" si="54"/>
        <v/>
      </c>
      <c r="B445" s="138" t="str">
        <f t="shared" si="55"/>
        <v/>
      </c>
      <c r="C445" s="303"/>
      <c r="D445" s="47">
        <v>411</v>
      </c>
      <c r="E445" s="47" t="str">
        <f t="shared" si="56"/>
        <v/>
      </c>
      <c r="F445" s="6"/>
      <c r="G445" s="6"/>
      <c r="H445" s="6"/>
      <c r="I445" s="6"/>
      <c r="J445" s="5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8"/>
      <c r="Z445" s="6"/>
      <c r="AA445" s="37"/>
      <c r="AB445" s="6"/>
      <c r="AC445" s="6"/>
      <c r="AD445" s="6"/>
      <c r="AE445" s="141" t="str">
        <f t="shared" si="58"/>
        <v/>
      </c>
      <c r="AF445" s="14" t="str">
        <f t="shared" si="57"/>
        <v/>
      </c>
      <c r="AG445" s="306" t="str">
        <f>UPPER(IF($X445="","",IF(COUNTIF($AG$34:$AG444,$X445)&lt;1,$X445,"")))</f>
        <v/>
      </c>
      <c r="AH445" s="47" t="str">
        <f t="shared" si="53"/>
        <v/>
      </c>
      <c r="AI445" s="142" t="str">
        <f t="shared" si="59"/>
        <v/>
      </c>
      <c r="AJ445" s="6"/>
      <c r="AK445" s="43"/>
    </row>
    <row r="446" spans="1:37" s="139" customFormat="1">
      <c r="A446" s="47" t="str">
        <f t="shared" si="54"/>
        <v/>
      </c>
      <c r="B446" s="138" t="str">
        <f t="shared" si="55"/>
        <v/>
      </c>
      <c r="C446" s="303"/>
      <c r="D446" s="47">
        <v>412</v>
      </c>
      <c r="E446" s="47" t="str">
        <f t="shared" si="56"/>
        <v/>
      </c>
      <c r="F446" s="6"/>
      <c r="G446" s="6"/>
      <c r="H446" s="6"/>
      <c r="I446" s="6"/>
      <c r="J446" s="5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8"/>
      <c r="Z446" s="6"/>
      <c r="AA446" s="37"/>
      <c r="AB446" s="6"/>
      <c r="AC446" s="6"/>
      <c r="AD446" s="6"/>
      <c r="AE446" s="141" t="str">
        <f t="shared" si="58"/>
        <v/>
      </c>
      <c r="AF446" s="14" t="str">
        <f t="shared" si="57"/>
        <v/>
      </c>
      <c r="AG446" s="306" t="str">
        <f>UPPER(IF($X446="","",IF(COUNTIF($AG$34:$AG445,$X446)&lt;1,$X446,"")))</f>
        <v/>
      </c>
      <c r="AH446" s="47" t="str">
        <f t="shared" si="53"/>
        <v/>
      </c>
      <c r="AI446" s="142" t="str">
        <f t="shared" si="59"/>
        <v/>
      </c>
      <c r="AJ446" s="6"/>
      <c r="AK446" s="43"/>
    </row>
    <row r="447" spans="1:37" s="139" customFormat="1">
      <c r="A447" s="47" t="str">
        <f t="shared" si="54"/>
        <v/>
      </c>
      <c r="B447" s="138" t="str">
        <f t="shared" si="55"/>
        <v/>
      </c>
      <c r="C447" s="304"/>
      <c r="D447" s="47">
        <v>413</v>
      </c>
      <c r="E447" s="47" t="str">
        <f t="shared" si="56"/>
        <v/>
      </c>
      <c r="F447" s="6"/>
      <c r="G447" s="6"/>
      <c r="H447" s="6"/>
      <c r="I447" s="6"/>
      <c r="J447" s="5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8"/>
      <c r="Z447" s="6"/>
      <c r="AA447" s="37"/>
      <c r="AB447" s="6"/>
      <c r="AC447" s="6"/>
      <c r="AD447" s="6"/>
      <c r="AE447" s="141" t="str">
        <f t="shared" si="58"/>
        <v/>
      </c>
      <c r="AF447" s="14" t="str">
        <f t="shared" si="57"/>
        <v/>
      </c>
      <c r="AG447" s="306" t="str">
        <f>UPPER(IF($X447="","",IF(COUNTIF($AG$34:$AG446,$X447)&lt;1,$X447,"")))</f>
        <v/>
      </c>
      <c r="AH447" s="47" t="str">
        <f t="shared" si="53"/>
        <v/>
      </c>
      <c r="AI447" s="142" t="str">
        <f t="shared" si="59"/>
        <v/>
      </c>
      <c r="AJ447" s="6"/>
      <c r="AK447" s="43"/>
    </row>
    <row r="448" spans="1:37" s="139" customFormat="1">
      <c r="A448" s="47" t="str">
        <f t="shared" si="54"/>
        <v/>
      </c>
      <c r="B448" s="138" t="str">
        <f t="shared" si="55"/>
        <v/>
      </c>
      <c r="C448" s="301"/>
      <c r="D448" s="47">
        <v>414</v>
      </c>
      <c r="E448" s="47" t="str">
        <f t="shared" si="56"/>
        <v/>
      </c>
      <c r="F448" s="6"/>
      <c r="G448" s="6"/>
      <c r="H448" s="6"/>
      <c r="I448" s="6"/>
      <c r="J448" s="5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8"/>
      <c r="Z448" s="6"/>
      <c r="AA448" s="37"/>
      <c r="AB448" s="6"/>
      <c r="AC448" s="6"/>
      <c r="AD448" s="6"/>
      <c r="AE448" s="141" t="str">
        <f t="shared" si="58"/>
        <v/>
      </c>
      <c r="AF448" s="14" t="str">
        <f t="shared" si="57"/>
        <v/>
      </c>
      <c r="AG448" s="306" t="str">
        <f>UPPER(IF($X448="","",IF(COUNTIF($AG$34:$AG447,$X448)&lt;1,$X448,"")))</f>
        <v/>
      </c>
      <c r="AH448" s="47" t="str">
        <f t="shared" si="53"/>
        <v/>
      </c>
      <c r="AI448" s="142" t="str">
        <f t="shared" si="59"/>
        <v/>
      </c>
      <c r="AJ448" s="6"/>
      <c r="AK448" s="43"/>
    </row>
    <row r="449" spans="1:37" s="139" customFormat="1">
      <c r="A449" s="47" t="str">
        <f t="shared" si="54"/>
        <v/>
      </c>
      <c r="B449" s="138" t="str">
        <f t="shared" si="55"/>
        <v/>
      </c>
      <c r="C449" s="303"/>
      <c r="D449" s="47">
        <v>415</v>
      </c>
      <c r="E449" s="47" t="str">
        <f t="shared" si="56"/>
        <v/>
      </c>
      <c r="F449" s="6"/>
      <c r="G449" s="6"/>
      <c r="H449" s="6"/>
      <c r="I449" s="6"/>
      <c r="J449" s="5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8"/>
      <c r="Z449" s="6"/>
      <c r="AA449" s="37"/>
      <c r="AB449" s="6"/>
      <c r="AC449" s="6"/>
      <c r="AD449" s="6"/>
      <c r="AE449" s="141" t="str">
        <f t="shared" si="58"/>
        <v/>
      </c>
      <c r="AF449" s="14" t="str">
        <f t="shared" si="57"/>
        <v/>
      </c>
      <c r="AG449" s="306" t="str">
        <f>UPPER(IF($X449="","",IF(COUNTIF($AG$34:$AG448,$X449)&lt;1,$X449,"")))</f>
        <v/>
      </c>
      <c r="AH449" s="47" t="str">
        <f t="shared" si="53"/>
        <v/>
      </c>
      <c r="AI449" s="142" t="str">
        <f t="shared" si="59"/>
        <v/>
      </c>
      <c r="AJ449" s="6"/>
      <c r="AK449" s="43"/>
    </row>
    <row r="450" spans="1:37" s="139" customFormat="1">
      <c r="A450" s="47" t="str">
        <f t="shared" si="54"/>
        <v/>
      </c>
      <c r="B450" s="138" t="str">
        <f t="shared" si="55"/>
        <v/>
      </c>
      <c r="C450" s="302"/>
      <c r="D450" s="47">
        <v>416</v>
      </c>
      <c r="E450" s="47" t="str">
        <f t="shared" si="56"/>
        <v/>
      </c>
      <c r="F450" s="6"/>
      <c r="G450" s="6"/>
      <c r="H450" s="6"/>
      <c r="I450" s="6"/>
      <c r="J450" s="5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8"/>
      <c r="Z450" s="6"/>
      <c r="AA450" s="37"/>
      <c r="AB450" s="6"/>
      <c r="AC450" s="6"/>
      <c r="AD450" s="6"/>
      <c r="AE450" s="141" t="str">
        <f t="shared" si="58"/>
        <v/>
      </c>
      <c r="AF450" s="14" t="str">
        <f t="shared" si="57"/>
        <v/>
      </c>
      <c r="AG450" s="306" t="str">
        <f>UPPER(IF($X450="","",IF(COUNTIF($AG$34:$AG449,$X450)&lt;1,$X450,"")))</f>
        <v/>
      </c>
      <c r="AH450" s="47" t="str">
        <f t="shared" si="53"/>
        <v/>
      </c>
      <c r="AI450" s="142" t="str">
        <f t="shared" si="59"/>
        <v/>
      </c>
      <c r="AJ450" s="6"/>
      <c r="AK450" s="43"/>
    </row>
    <row r="451" spans="1:37" s="139" customFormat="1">
      <c r="A451" s="47" t="str">
        <f t="shared" si="54"/>
        <v/>
      </c>
      <c r="B451" s="138" t="str">
        <f t="shared" si="55"/>
        <v/>
      </c>
      <c r="C451" s="302"/>
      <c r="D451" s="47">
        <v>417</v>
      </c>
      <c r="E451" s="47" t="str">
        <f t="shared" si="56"/>
        <v/>
      </c>
      <c r="F451" s="6"/>
      <c r="G451" s="6"/>
      <c r="H451" s="6"/>
      <c r="I451" s="6"/>
      <c r="J451" s="5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8"/>
      <c r="Z451" s="6"/>
      <c r="AA451" s="37"/>
      <c r="AB451" s="6"/>
      <c r="AC451" s="6"/>
      <c r="AD451" s="6"/>
      <c r="AE451" s="141" t="str">
        <f t="shared" si="58"/>
        <v/>
      </c>
      <c r="AF451" s="14" t="str">
        <f t="shared" si="57"/>
        <v/>
      </c>
      <c r="AG451" s="306" t="str">
        <f>UPPER(IF($X451="","",IF(COUNTIF($AG$34:$AG450,$X451)&lt;1,$X451,"")))</f>
        <v/>
      </c>
      <c r="AH451" s="47" t="str">
        <f t="shared" si="53"/>
        <v/>
      </c>
      <c r="AI451" s="142" t="str">
        <f t="shared" si="59"/>
        <v/>
      </c>
      <c r="AJ451" s="6"/>
      <c r="AK451" s="43"/>
    </row>
    <row r="452" spans="1:37" s="139" customFormat="1">
      <c r="A452" s="47" t="str">
        <f t="shared" si="54"/>
        <v/>
      </c>
      <c r="B452" s="138" t="str">
        <f t="shared" si="55"/>
        <v/>
      </c>
      <c r="C452" s="303"/>
      <c r="D452" s="47">
        <v>418</v>
      </c>
      <c r="E452" s="47" t="str">
        <f t="shared" si="56"/>
        <v/>
      </c>
      <c r="F452" s="6"/>
      <c r="G452" s="6"/>
      <c r="H452" s="6"/>
      <c r="I452" s="6"/>
      <c r="J452" s="5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8"/>
      <c r="Z452" s="6"/>
      <c r="AA452" s="37"/>
      <c r="AB452" s="6"/>
      <c r="AC452" s="6"/>
      <c r="AD452" s="6"/>
      <c r="AE452" s="141" t="str">
        <f t="shared" si="58"/>
        <v/>
      </c>
      <c r="AF452" s="14" t="str">
        <f t="shared" si="57"/>
        <v/>
      </c>
      <c r="AG452" s="306" t="str">
        <f>UPPER(IF($X452="","",IF(COUNTIF($AG$34:$AG451,$X452)&lt;1,$X452,"")))</f>
        <v/>
      </c>
      <c r="AH452" s="47" t="str">
        <f t="shared" si="53"/>
        <v/>
      </c>
      <c r="AI452" s="142" t="str">
        <f t="shared" si="59"/>
        <v/>
      </c>
      <c r="AJ452" s="6"/>
      <c r="AK452" s="43"/>
    </row>
    <row r="453" spans="1:37" s="139" customFormat="1">
      <c r="A453" s="47" t="str">
        <f t="shared" si="54"/>
        <v/>
      </c>
      <c r="B453" s="138" t="str">
        <f t="shared" si="55"/>
        <v/>
      </c>
      <c r="C453" s="304"/>
      <c r="D453" s="47">
        <v>419</v>
      </c>
      <c r="E453" s="47" t="str">
        <f t="shared" si="56"/>
        <v/>
      </c>
      <c r="F453" s="6"/>
      <c r="G453" s="6"/>
      <c r="H453" s="6"/>
      <c r="I453" s="6"/>
      <c r="J453" s="5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8"/>
      <c r="Z453" s="6"/>
      <c r="AA453" s="37"/>
      <c r="AB453" s="6"/>
      <c r="AC453" s="6"/>
      <c r="AD453" s="6"/>
      <c r="AE453" s="141" t="str">
        <f t="shared" si="58"/>
        <v/>
      </c>
      <c r="AF453" s="14" t="str">
        <f t="shared" si="57"/>
        <v/>
      </c>
      <c r="AG453" s="306" t="str">
        <f>UPPER(IF($X453="","",IF(COUNTIF($AG$34:$AG452,$X453)&lt;1,$X453,"")))</f>
        <v/>
      </c>
      <c r="AH453" s="47" t="str">
        <f t="shared" si="53"/>
        <v/>
      </c>
      <c r="AI453" s="142" t="str">
        <f t="shared" si="59"/>
        <v/>
      </c>
      <c r="AJ453" s="6"/>
      <c r="AK453" s="43"/>
    </row>
    <row r="454" spans="1:37" s="139" customFormat="1">
      <c r="A454" s="47" t="str">
        <f t="shared" si="54"/>
        <v/>
      </c>
      <c r="B454" s="138" t="str">
        <f t="shared" si="55"/>
        <v/>
      </c>
      <c r="C454" s="301"/>
      <c r="D454" s="47">
        <v>420</v>
      </c>
      <c r="E454" s="47" t="str">
        <f t="shared" si="56"/>
        <v/>
      </c>
      <c r="F454" s="6"/>
      <c r="G454" s="6"/>
      <c r="H454" s="6"/>
      <c r="I454" s="6"/>
      <c r="J454" s="5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8"/>
      <c r="Z454" s="6"/>
      <c r="AA454" s="37"/>
      <c r="AB454" s="6"/>
      <c r="AC454" s="6"/>
      <c r="AD454" s="6"/>
      <c r="AE454" s="141" t="str">
        <f t="shared" si="58"/>
        <v/>
      </c>
      <c r="AF454" s="14" t="str">
        <f t="shared" si="57"/>
        <v/>
      </c>
      <c r="AG454" s="306" t="str">
        <f>UPPER(IF($X454="","",IF(COUNTIF($AG$34:$AG453,$X454)&lt;1,$X454,"")))</f>
        <v/>
      </c>
      <c r="AH454" s="47" t="str">
        <f t="shared" si="53"/>
        <v/>
      </c>
      <c r="AI454" s="142" t="str">
        <f t="shared" si="59"/>
        <v/>
      </c>
      <c r="AJ454" s="6"/>
      <c r="AK454" s="43"/>
    </row>
    <row r="455" spans="1:37" s="139" customFormat="1">
      <c r="A455" s="47" t="str">
        <f t="shared" si="54"/>
        <v/>
      </c>
      <c r="B455" s="138" t="str">
        <f t="shared" si="55"/>
        <v/>
      </c>
      <c r="C455" s="302"/>
      <c r="D455" s="47">
        <v>421</v>
      </c>
      <c r="E455" s="47" t="str">
        <f t="shared" si="56"/>
        <v/>
      </c>
      <c r="F455" s="6"/>
      <c r="G455" s="6"/>
      <c r="H455" s="6"/>
      <c r="I455" s="6"/>
      <c r="J455" s="5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8"/>
      <c r="Z455" s="6"/>
      <c r="AA455" s="37"/>
      <c r="AB455" s="6"/>
      <c r="AC455" s="6"/>
      <c r="AD455" s="6"/>
      <c r="AE455" s="141" t="str">
        <f t="shared" si="58"/>
        <v/>
      </c>
      <c r="AF455" s="14" t="str">
        <f t="shared" si="57"/>
        <v/>
      </c>
      <c r="AG455" s="306" t="str">
        <f>UPPER(IF($X455="","",IF(COUNTIF($AG$34:$AG454,$X455)&lt;1,$X455,"")))</f>
        <v/>
      </c>
      <c r="AH455" s="47" t="str">
        <f t="shared" si="53"/>
        <v/>
      </c>
      <c r="AI455" s="142" t="str">
        <f t="shared" si="59"/>
        <v/>
      </c>
      <c r="AJ455" s="6"/>
      <c r="AK455" s="43"/>
    </row>
    <row r="456" spans="1:37" s="139" customFormat="1">
      <c r="A456" s="47" t="str">
        <f t="shared" si="54"/>
        <v/>
      </c>
      <c r="B456" s="138" t="str">
        <f t="shared" si="55"/>
        <v/>
      </c>
      <c r="C456" s="302"/>
      <c r="D456" s="47">
        <v>422</v>
      </c>
      <c r="E456" s="47" t="str">
        <f t="shared" si="56"/>
        <v/>
      </c>
      <c r="F456" s="6"/>
      <c r="G456" s="6"/>
      <c r="H456" s="6"/>
      <c r="I456" s="6"/>
      <c r="J456" s="5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8"/>
      <c r="Z456" s="6"/>
      <c r="AA456" s="37"/>
      <c r="AB456" s="6"/>
      <c r="AC456" s="6"/>
      <c r="AD456" s="6"/>
      <c r="AE456" s="141" t="str">
        <f t="shared" si="58"/>
        <v/>
      </c>
      <c r="AF456" s="14" t="str">
        <f t="shared" si="57"/>
        <v/>
      </c>
      <c r="AG456" s="306" t="str">
        <f>UPPER(IF($X456="","",IF(COUNTIF($AG$34:$AG455,$X456)&lt;1,$X456,"")))</f>
        <v/>
      </c>
      <c r="AH456" s="47" t="str">
        <f t="shared" si="53"/>
        <v/>
      </c>
      <c r="AI456" s="142" t="str">
        <f t="shared" si="59"/>
        <v/>
      </c>
      <c r="AJ456" s="6"/>
      <c r="AK456" s="43"/>
    </row>
    <row r="457" spans="1:37" s="139" customFormat="1">
      <c r="A457" s="47" t="str">
        <f t="shared" si="54"/>
        <v/>
      </c>
      <c r="B457" s="138" t="str">
        <f t="shared" si="55"/>
        <v/>
      </c>
      <c r="C457" s="301"/>
      <c r="D457" s="47">
        <v>423</v>
      </c>
      <c r="E457" s="47" t="str">
        <f t="shared" si="56"/>
        <v/>
      </c>
      <c r="F457" s="6"/>
      <c r="G457" s="6"/>
      <c r="H457" s="6"/>
      <c r="I457" s="6"/>
      <c r="J457" s="5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8"/>
      <c r="Z457" s="6"/>
      <c r="AA457" s="37"/>
      <c r="AB457" s="6"/>
      <c r="AC457" s="6"/>
      <c r="AD457" s="6"/>
      <c r="AE457" s="141" t="str">
        <f t="shared" si="58"/>
        <v/>
      </c>
      <c r="AF457" s="14" t="str">
        <f t="shared" si="57"/>
        <v/>
      </c>
      <c r="AG457" s="306" t="str">
        <f>UPPER(IF($X457="","",IF(COUNTIF($AG$34:$AG456,$X457)&lt;1,$X457,"")))</f>
        <v/>
      </c>
      <c r="AH457" s="47" t="str">
        <f t="shared" si="53"/>
        <v/>
      </c>
      <c r="AI457" s="142" t="str">
        <f t="shared" si="59"/>
        <v/>
      </c>
      <c r="AJ457" s="6"/>
      <c r="AK457" s="43"/>
    </row>
    <row r="458" spans="1:37" s="139" customFormat="1">
      <c r="A458" s="47" t="str">
        <f t="shared" si="54"/>
        <v/>
      </c>
      <c r="B458" s="138" t="str">
        <f t="shared" si="55"/>
        <v/>
      </c>
      <c r="C458" s="302"/>
      <c r="D458" s="47">
        <v>424</v>
      </c>
      <c r="E458" s="47" t="str">
        <f t="shared" si="56"/>
        <v/>
      </c>
      <c r="F458" s="6"/>
      <c r="G458" s="6"/>
      <c r="H458" s="6"/>
      <c r="I458" s="6"/>
      <c r="J458" s="5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8"/>
      <c r="Z458" s="6"/>
      <c r="AA458" s="37"/>
      <c r="AB458" s="6"/>
      <c r="AC458" s="6"/>
      <c r="AD458" s="6"/>
      <c r="AE458" s="141" t="str">
        <f t="shared" si="58"/>
        <v/>
      </c>
      <c r="AF458" s="14" t="str">
        <f t="shared" si="57"/>
        <v/>
      </c>
      <c r="AG458" s="306" t="str">
        <f>UPPER(IF($X458="","",IF(COUNTIF($AG$34:$AG457,$X458)&lt;1,$X458,"")))</f>
        <v/>
      </c>
      <c r="AH458" s="47" t="str">
        <f t="shared" si="53"/>
        <v/>
      </c>
      <c r="AI458" s="142" t="str">
        <f t="shared" si="59"/>
        <v/>
      </c>
      <c r="AJ458" s="6"/>
      <c r="AK458" s="43"/>
    </row>
    <row r="459" spans="1:37" s="139" customFormat="1">
      <c r="A459" s="47" t="str">
        <f t="shared" si="54"/>
        <v/>
      </c>
      <c r="B459" s="138" t="str">
        <f t="shared" si="55"/>
        <v/>
      </c>
      <c r="C459" s="302"/>
      <c r="D459" s="47">
        <v>425</v>
      </c>
      <c r="E459" s="47" t="str">
        <f t="shared" si="56"/>
        <v/>
      </c>
      <c r="F459" s="6"/>
      <c r="G459" s="6"/>
      <c r="H459" s="6"/>
      <c r="I459" s="6"/>
      <c r="J459" s="5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8"/>
      <c r="Z459" s="6"/>
      <c r="AA459" s="37"/>
      <c r="AB459" s="6"/>
      <c r="AC459" s="6"/>
      <c r="AD459" s="6"/>
      <c r="AE459" s="141" t="str">
        <f t="shared" si="58"/>
        <v/>
      </c>
      <c r="AF459" s="14" t="str">
        <f t="shared" si="57"/>
        <v/>
      </c>
      <c r="AG459" s="306" t="str">
        <f>UPPER(IF($X459="","",IF(COUNTIF($AG$34:$AG458,$X459)&lt;1,$X459,"")))</f>
        <v/>
      </c>
      <c r="AH459" s="47" t="str">
        <f t="shared" si="53"/>
        <v/>
      </c>
      <c r="AI459" s="142" t="str">
        <f t="shared" si="59"/>
        <v/>
      </c>
      <c r="AJ459" s="6"/>
      <c r="AK459" s="43"/>
    </row>
    <row r="460" spans="1:37" s="139" customFormat="1">
      <c r="A460" s="47" t="str">
        <f t="shared" si="54"/>
        <v/>
      </c>
      <c r="B460" s="138" t="str">
        <f t="shared" si="55"/>
        <v/>
      </c>
      <c r="C460" s="302"/>
      <c r="D460" s="47">
        <v>426</v>
      </c>
      <c r="E460" s="47" t="str">
        <f t="shared" si="56"/>
        <v/>
      </c>
      <c r="F460" s="6"/>
      <c r="G460" s="6"/>
      <c r="H460" s="6"/>
      <c r="I460" s="6"/>
      <c r="J460" s="5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8"/>
      <c r="Z460" s="6"/>
      <c r="AA460" s="37"/>
      <c r="AB460" s="6"/>
      <c r="AC460" s="6"/>
      <c r="AD460" s="6"/>
      <c r="AE460" s="141" t="str">
        <f t="shared" si="58"/>
        <v/>
      </c>
      <c r="AF460" s="14" t="str">
        <f t="shared" si="57"/>
        <v/>
      </c>
      <c r="AG460" s="306" t="str">
        <f>UPPER(IF($X460="","",IF(COUNTIF($AG$34:$AG459,$X460)&lt;1,$X460,"")))</f>
        <v/>
      </c>
      <c r="AH460" s="47" t="str">
        <f t="shared" si="53"/>
        <v/>
      </c>
      <c r="AI460" s="142" t="str">
        <f t="shared" si="59"/>
        <v/>
      </c>
      <c r="AJ460" s="6"/>
      <c r="AK460" s="43"/>
    </row>
    <row r="461" spans="1:37" s="139" customFormat="1">
      <c r="A461" s="47" t="str">
        <f t="shared" si="54"/>
        <v/>
      </c>
      <c r="B461" s="138" t="str">
        <f t="shared" si="55"/>
        <v/>
      </c>
      <c r="C461" s="302"/>
      <c r="D461" s="47">
        <v>427</v>
      </c>
      <c r="E461" s="47" t="str">
        <f t="shared" si="56"/>
        <v/>
      </c>
      <c r="F461" s="6"/>
      <c r="G461" s="6"/>
      <c r="H461" s="6"/>
      <c r="I461" s="6"/>
      <c r="J461" s="5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8"/>
      <c r="Z461" s="6"/>
      <c r="AA461" s="37"/>
      <c r="AB461" s="6"/>
      <c r="AC461" s="6"/>
      <c r="AD461" s="6"/>
      <c r="AE461" s="141" t="str">
        <f t="shared" si="58"/>
        <v/>
      </c>
      <c r="AF461" s="14" t="str">
        <f t="shared" si="57"/>
        <v/>
      </c>
      <c r="AG461" s="306" t="str">
        <f>UPPER(IF($X461="","",IF(COUNTIF($AG$34:$AG460,$X461)&lt;1,$X461,"")))</f>
        <v/>
      </c>
      <c r="AH461" s="47" t="str">
        <f t="shared" si="53"/>
        <v/>
      </c>
      <c r="AI461" s="142" t="str">
        <f t="shared" si="59"/>
        <v/>
      </c>
      <c r="AJ461" s="6"/>
      <c r="AK461" s="43"/>
    </row>
    <row r="462" spans="1:37" s="139" customFormat="1">
      <c r="A462" s="47" t="str">
        <f t="shared" si="54"/>
        <v/>
      </c>
      <c r="B462" s="138" t="str">
        <f t="shared" si="55"/>
        <v/>
      </c>
      <c r="C462" s="302"/>
      <c r="D462" s="47">
        <v>428</v>
      </c>
      <c r="E462" s="47" t="str">
        <f t="shared" si="56"/>
        <v/>
      </c>
      <c r="F462" s="6"/>
      <c r="G462" s="6"/>
      <c r="H462" s="6"/>
      <c r="I462" s="6"/>
      <c r="J462" s="5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8"/>
      <c r="Z462" s="6"/>
      <c r="AA462" s="37"/>
      <c r="AB462" s="6"/>
      <c r="AC462" s="6"/>
      <c r="AD462" s="6"/>
      <c r="AE462" s="141" t="str">
        <f t="shared" si="58"/>
        <v/>
      </c>
      <c r="AF462" s="14" t="str">
        <f t="shared" si="57"/>
        <v/>
      </c>
      <c r="AG462" s="306" t="str">
        <f>UPPER(IF($X462="","",IF(COUNTIF($AG$34:$AG461,$X462)&lt;1,$X462,"")))</f>
        <v/>
      </c>
      <c r="AH462" s="47" t="str">
        <f t="shared" si="53"/>
        <v/>
      </c>
      <c r="AI462" s="142" t="str">
        <f t="shared" si="59"/>
        <v/>
      </c>
      <c r="AJ462" s="6"/>
      <c r="AK462" s="43"/>
    </row>
    <row r="463" spans="1:37" s="139" customFormat="1">
      <c r="A463" s="47" t="str">
        <f t="shared" si="54"/>
        <v/>
      </c>
      <c r="B463" s="138" t="str">
        <f t="shared" si="55"/>
        <v/>
      </c>
      <c r="C463" s="302"/>
      <c r="D463" s="47">
        <v>429</v>
      </c>
      <c r="E463" s="47" t="str">
        <f t="shared" si="56"/>
        <v/>
      </c>
      <c r="F463" s="6"/>
      <c r="G463" s="6"/>
      <c r="H463" s="6"/>
      <c r="I463" s="6"/>
      <c r="J463" s="5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8"/>
      <c r="Z463" s="6"/>
      <c r="AA463" s="37"/>
      <c r="AB463" s="6"/>
      <c r="AC463" s="6"/>
      <c r="AD463" s="6"/>
      <c r="AE463" s="141" t="str">
        <f t="shared" si="58"/>
        <v/>
      </c>
      <c r="AF463" s="14" t="str">
        <f t="shared" si="57"/>
        <v/>
      </c>
      <c r="AG463" s="306" t="str">
        <f>UPPER(IF($X463="","",IF(COUNTIF($AG$34:$AG462,$X463)&lt;1,$X463,"")))</f>
        <v/>
      </c>
      <c r="AH463" s="47" t="str">
        <f t="shared" si="53"/>
        <v/>
      </c>
      <c r="AI463" s="142" t="str">
        <f t="shared" si="59"/>
        <v/>
      </c>
      <c r="AJ463" s="6"/>
      <c r="AK463" s="43"/>
    </row>
    <row r="464" spans="1:37" s="139" customFormat="1">
      <c r="A464" s="47" t="str">
        <f t="shared" si="54"/>
        <v/>
      </c>
      <c r="B464" s="138" t="str">
        <f t="shared" si="55"/>
        <v/>
      </c>
      <c r="C464" s="302"/>
      <c r="D464" s="47">
        <v>430</v>
      </c>
      <c r="E464" s="47" t="str">
        <f t="shared" si="56"/>
        <v/>
      </c>
      <c r="F464" s="6"/>
      <c r="G464" s="6"/>
      <c r="H464" s="6"/>
      <c r="I464" s="6"/>
      <c r="J464" s="5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8"/>
      <c r="Z464" s="6"/>
      <c r="AA464" s="37"/>
      <c r="AB464" s="6"/>
      <c r="AC464" s="6"/>
      <c r="AD464" s="6"/>
      <c r="AE464" s="141" t="str">
        <f t="shared" si="58"/>
        <v/>
      </c>
      <c r="AF464" s="14" t="str">
        <f t="shared" si="57"/>
        <v/>
      </c>
      <c r="AG464" s="306" t="str">
        <f>UPPER(IF($X464="","",IF(COUNTIF($AG$34:$AG463,$X464)&lt;1,$X464,"")))</f>
        <v/>
      </c>
      <c r="AH464" s="47" t="str">
        <f t="shared" si="53"/>
        <v/>
      </c>
      <c r="AI464" s="142" t="str">
        <f t="shared" si="59"/>
        <v/>
      </c>
      <c r="AJ464" s="6"/>
      <c r="AK464" s="43"/>
    </row>
    <row r="465" spans="1:37" s="139" customFormat="1">
      <c r="A465" s="47" t="str">
        <f t="shared" si="54"/>
        <v/>
      </c>
      <c r="B465" s="138" t="str">
        <f t="shared" si="55"/>
        <v/>
      </c>
      <c r="C465" s="301"/>
      <c r="D465" s="47">
        <v>431</v>
      </c>
      <c r="E465" s="47" t="str">
        <f t="shared" si="56"/>
        <v/>
      </c>
      <c r="F465" s="6"/>
      <c r="G465" s="6"/>
      <c r="H465" s="6"/>
      <c r="I465" s="6"/>
      <c r="J465" s="5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8"/>
      <c r="Z465" s="6"/>
      <c r="AA465" s="37"/>
      <c r="AB465" s="6"/>
      <c r="AC465" s="6"/>
      <c r="AD465" s="6"/>
      <c r="AE465" s="141" t="str">
        <f t="shared" si="58"/>
        <v/>
      </c>
      <c r="AF465" s="14" t="str">
        <f t="shared" si="57"/>
        <v/>
      </c>
      <c r="AG465" s="306" t="str">
        <f>UPPER(IF($X465="","",IF(COUNTIF($AG$34:$AG464,$X465)&lt;1,$X465,"")))</f>
        <v/>
      </c>
      <c r="AH465" s="47" t="str">
        <f t="shared" si="53"/>
        <v/>
      </c>
      <c r="AI465" s="142" t="str">
        <f t="shared" si="59"/>
        <v/>
      </c>
      <c r="AJ465" s="6"/>
      <c r="AK465" s="43"/>
    </row>
    <row r="466" spans="1:37" s="139" customFormat="1">
      <c r="A466" s="47" t="str">
        <f t="shared" si="54"/>
        <v/>
      </c>
      <c r="B466" s="138" t="str">
        <f t="shared" si="55"/>
        <v/>
      </c>
      <c r="C466" s="302"/>
      <c r="D466" s="47">
        <v>432</v>
      </c>
      <c r="E466" s="47" t="str">
        <f t="shared" si="56"/>
        <v/>
      </c>
      <c r="F466" s="6"/>
      <c r="G466" s="6"/>
      <c r="H466" s="6"/>
      <c r="I466" s="6"/>
      <c r="J466" s="5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8"/>
      <c r="Z466" s="6"/>
      <c r="AA466" s="37"/>
      <c r="AB466" s="6"/>
      <c r="AC466" s="6"/>
      <c r="AD466" s="6"/>
      <c r="AE466" s="141" t="str">
        <f t="shared" si="58"/>
        <v/>
      </c>
      <c r="AF466" s="14" t="str">
        <f t="shared" si="57"/>
        <v/>
      </c>
      <c r="AG466" s="306" t="str">
        <f>UPPER(IF($X466="","",IF(COUNTIF($AG$34:$AG465,$X466)&lt;1,$X466,"")))</f>
        <v/>
      </c>
      <c r="AH466" s="47" t="str">
        <f t="shared" si="53"/>
        <v/>
      </c>
      <c r="AI466" s="142" t="str">
        <f t="shared" si="59"/>
        <v/>
      </c>
      <c r="AJ466" s="6"/>
      <c r="AK466" s="43"/>
    </row>
    <row r="467" spans="1:37" s="139" customFormat="1">
      <c r="A467" s="47" t="str">
        <f t="shared" si="54"/>
        <v/>
      </c>
      <c r="B467" s="138" t="str">
        <f t="shared" si="55"/>
        <v/>
      </c>
      <c r="C467" s="302"/>
      <c r="D467" s="47">
        <v>433</v>
      </c>
      <c r="E467" s="47" t="str">
        <f t="shared" si="56"/>
        <v/>
      </c>
      <c r="F467" s="6"/>
      <c r="G467" s="6"/>
      <c r="H467" s="6"/>
      <c r="I467" s="6"/>
      <c r="J467" s="5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8"/>
      <c r="Z467" s="6"/>
      <c r="AA467" s="37"/>
      <c r="AB467" s="6"/>
      <c r="AC467" s="6"/>
      <c r="AD467" s="6"/>
      <c r="AE467" s="141" t="str">
        <f t="shared" si="58"/>
        <v/>
      </c>
      <c r="AF467" s="14" t="str">
        <f t="shared" si="57"/>
        <v/>
      </c>
      <c r="AG467" s="306" t="str">
        <f>UPPER(IF($X467="","",IF(COUNTIF($AG$34:$AG466,$X467)&lt;1,$X467,"")))</f>
        <v/>
      </c>
      <c r="AH467" s="47" t="str">
        <f t="shared" ref="AH467:AH530" si="60">IF(X467="","",IF(COUNTIF(X$35:X$1035,$X467)&lt;4,"每隊最少4人",IF(COUNTIF(X$35:X$1035,X467)&gt;6,"每隊最多6人",COUNTIF(X$35:X$1035,X467))))</f>
        <v/>
      </c>
      <c r="AI467" s="142" t="str">
        <f t="shared" si="59"/>
        <v/>
      </c>
      <c r="AJ467" s="6"/>
      <c r="AK467" s="43"/>
    </row>
    <row r="468" spans="1:37" s="139" customFormat="1">
      <c r="A468" s="47" t="str">
        <f t="shared" si="54"/>
        <v/>
      </c>
      <c r="B468" s="138" t="str">
        <f t="shared" si="55"/>
        <v/>
      </c>
      <c r="C468" s="304"/>
      <c r="D468" s="47">
        <v>434</v>
      </c>
      <c r="E468" s="47" t="str">
        <f t="shared" si="56"/>
        <v/>
      </c>
      <c r="F468" s="6"/>
      <c r="G468" s="6"/>
      <c r="H468" s="6"/>
      <c r="I468" s="6"/>
      <c r="J468" s="5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8"/>
      <c r="Z468" s="6"/>
      <c r="AA468" s="37"/>
      <c r="AB468" s="6"/>
      <c r="AC468" s="6"/>
      <c r="AD468" s="6"/>
      <c r="AE468" s="141" t="str">
        <f t="shared" si="58"/>
        <v/>
      </c>
      <c r="AF468" s="14" t="str">
        <f t="shared" si="57"/>
        <v/>
      </c>
      <c r="AG468" s="306" t="str">
        <f>UPPER(IF($X468="","",IF(COUNTIF($AG$34:$AG467,$X468)&lt;1,$X468,"")))</f>
        <v/>
      </c>
      <c r="AH468" s="47" t="str">
        <f t="shared" si="60"/>
        <v/>
      </c>
      <c r="AI468" s="142" t="str">
        <f t="shared" si="59"/>
        <v/>
      </c>
      <c r="AJ468" s="6"/>
      <c r="AK468" s="43"/>
    </row>
    <row r="469" spans="1:37" s="139" customFormat="1">
      <c r="A469" s="47" t="str">
        <f t="shared" si="54"/>
        <v/>
      </c>
      <c r="B469" s="138" t="str">
        <f t="shared" si="55"/>
        <v/>
      </c>
      <c r="C469" s="302"/>
      <c r="D469" s="47">
        <v>435</v>
      </c>
      <c r="E469" s="47" t="str">
        <f t="shared" si="56"/>
        <v/>
      </c>
      <c r="F469" s="6"/>
      <c r="G469" s="6"/>
      <c r="H469" s="6"/>
      <c r="I469" s="6"/>
      <c r="J469" s="5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8"/>
      <c r="Z469" s="6"/>
      <c r="AA469" s="37"/>
      <c r="AB469" s="6"/>
      <c r="AC469" s="6"/>
      <c r="AD469" s="6"/>
      <c r="AE469" s="141" t="str">
        <f t="shared" si="58"/>
        <v/>
      </c>
      <c r="AF469" s="14" t="str">
        <f t="shared" si="57"/>
        <v/>
      </c>
      <c r="AG469" s="306" t="str">
        <f>UPPER(IF($X469="","",IF(COUNTIF($AG$34:$AG468,$X469)&lt;1,$X469,"")))</f>
        <v/>
      </c>
      <c r="AH469" s="47" t="str">
        <f t="shared" si="60"/>
        <v/>
      </c>
      <c r="AI469" s="142" t="str">
        <f t="shared" si="59"/>
        <v/>
      </c>
      <c r="AJ469" s="6"/>
      <c r="AK469" s="43"/>
    </row>
    <row r="470" spans="1:37" s="139" customFormat="1">
      <c r="A470" s="47" t="str">
        <f t="shared" si="54"/>
        <v/>
      </c>
      <c r="B470" s="138" t="str">
        <f t="shared" si="55"/>
        <v/>
      </c>
      <c r="C470" s="302"/>
      <c r="D470" s="47">
        <v>436</v>
      </c>
      <c r="E470" s="47" t="str">
        <f t="shared" si="56"/>
        <v/>
      </c>
      <c r="F470" s="6"/>
      <c r="G470" s="6"/>
      <c r="H470" s="6"/>
      <c r="I470" s="6"/>
      <c r="J470" s="5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8"/>
      <c r="Z470" s="6"/>
      <c r="AA470" s="37"/>
      <c r="AB470" s="6"/>
      <c r="AC470" s="6"/>
      <c r="AD470" s="6"/>
      <c r="AE470" s="141" t="str">
        <f t="shared" si="58"/>
        <v/>
      </c>
      <c r="AF470" s="14" t="str">
        <f t="shared" si="57"/>
        <v/>
      </c>
      <c r="AG470" s="306" t="str">
        <f>UPPER(IF($X470="","",IF(COUNTIF($AG$34:$AG469,$X470)&lt;1,$X470,"")))</f>
        <v/>
      </c>
      <c r="AH470" s="47" t="str">
        <f t="shared" si="60"/>
        <v/>
      </c>
      <c r="AI470" s="142" t="str">
        <f t="shared" si="59"/>
        <v/>
      </c>
      <c r="AJ470" s="6"/>
      <c r="AK470" s="43"/>
    </row>
    <row r="471" spans="1:37" s="139" customFormat="1">
      <c r="A471" s="47" t="str">
        <f t="shared" si="54"/>
        <v/>
      </c>
      <c r="B471" s="138" t="str">
        <f t="shared" si="55"/>
        <v/>
      </c>
      <c r="C471" s="302"/>
      <c r="D471" s="47">
        <v>437</v>
      </c>
      <c r="E471" s="47" t="str">
        <f t="shared" si="56"/>
        <v/>
      </c>
      <c r="F471" s="6"/>
      <c r="G471" s="6"/>
      <c r="H471" s="6"/>
      <c r="I471" s="6"/>
      <c r="J471" s="5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8"/>
      <c r="Z471" s="6"/>
      <c r="AA471" s="37"/>
      <c r="AB471" s="6"/>
      <c r="AC471" s="6"/>
      <c r="AD471" s="6"/>
      <c r="AE471" s="141" t="str">
        <f t="shared" si="58"/>
        <v/>
      </c>
      <c r="AF471" s="14" t="str">
        <f t="shared" si="57"/>
        <v/>
      </c>
      <c r="AG471" s="306" t="str">
        <f>UPPER(IF($X471="","",IF(COUNTIF($AG$34:$AG470,$X471)&lt;1,$X471,"")))</f>
        <v/>
      </c>
      <c r="AH471" s="47" t="str">
        <f t="shared" si="60"/>
        <v/>
      </c>
      <c r="AI471" s="142" t="str">
        <f t="shared" si="59"/>
        <v/>
      </c>
      <c r="AJ471" s="6"/>
      <c r="AK471" s="43"/>
    </row>
    <row r="472" spans="1:37" s="139" customFormat="1">
      <c r="A472" s="47" t="str">
        <f t="shared" si="54"/>
        <v/>
      </c>
      <c r="B472" s="138" t="str">
        <f t="shared" si="55"/>
        <v/>
      </c>
      <c r="C472" s="302"/>
      <c r="D472" s="47">
        <v>438</v>
      </c>
      <c r="E472" s="47" t="str">
        <f t="shared" si="56"/>
        <v/>
      </c>
      <c r="F472" s="6"/>
      <c r="G472" s="6"/>
      <c r="H472" s="6"/>
      <c r="I472" s="6"/>
      <c r="J472" s="5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8"/>
      <c r="Z472" s="6"/>
      <c r="AA472" s="37"/>
      <c r="AB472" s="6"/>
      <c r="AC472" s="6"/>
      <c r="AD472" s="6"/>
      <c r="AE472" s="141" t="str">
        <f t="shared" si="58"/>
        <v/>
      </c>
      <c r="AF472" s="14" t="str">
        <f t="shared" si="57"/>
        <v/>
      </c>
      <c r="AG472" s="306" t="str">
        <f>UPPER(IF($X472="","",IF(COUNTIF($AG$34:$AG471,$X472)&lt;1,$X472,"")))</f>
        <v/>
      </c>
      <c r="AH472" s="47" t="str">
        <f t="shared" si="60"/>
        <v/>
      </c>
      <c r="AI472" s="142" t="str">
        <f t="shared" si="59"/>
        <v/>
      </c>
      <c r="AJ472" s="6"/>
      <c r="AK472" s="43"/>
    </row>
    <row r="473" spans="1:37" s="139" customFormat="1">
      <c r="A473" s="47" t="str">
        <f t="shared" si="54"/>
        <v/>
      </c>
      <c r="B473" s="138" t="str">
        <f t="shared" si="55"/>
        <v/>
      </c>
      <c r="C473" s="302"/>
      <c r="D473" s="47">
        <v>439</v>
      </c>
      <c r="E473" s="47" t="str">
        <f t="shared" si="56"/>
        <v/>
      </c>
      <c r="F473" s="6"/>
      <c r="G473" s="6"/>
      <c r="H473" s="6"/>
      <c r="I473" s="6"/>
      <c r="J473" s="5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8"/>
      <c r="Z473" s="6"/>
      <c r="AA473" s="37"/>
      <c r="AB473" s="6"/>
      <c r="AC473" s="6"/>
      <c r="AD473" s="6"/>
      <c r="AE473" s="141" t="str">
        <f t="shared" si="58"/>
        <v/>
      </c>
      <c r="AF473" s="14" t="str">
        <f t="shared" si="57"/>
        <v/>
      </c>
      <c r="AG473" s="306" t="str">
        <f>UPPER(IF($X473="","",IF(COUNTIF($AG$34:$AG472,$X473)&lt;1,$X473,"")))</f>
        <v/>
      </c>
      <c r="AH473" s="47" t="str">
        <f t="shared" si="60"/>
        <v/>
      </c>
      <c r="AI473" s="142" t="str">
        <f t="shared" si="59"/>
        <v/>
      </c>
      <c r="AJ473" s="6"/>
      <c r="AK473" s="43"/>
    </row>
    <row r="474" spans="1:37" s="139" customFormat="1">
      <c r="A474" s="47" t="str">
        <f t="shared" si="54"/>
        <v/>
      </c>
      <c r="B474" s="138" t="str">
        <f t="shared" si="55"/>
        <v/>
      </c>
      <c r="C474" s="302"/>
      <c r="D474" s="47">
        <v>440</v>
      </c>
      <c r="E474" s="47" t="str">
        <f t="shared" si="56"/>
        <v/>
      </c>
      <c r="F474" s="6"/>
      <c r="G474" s="6"/>
      <c r="H474" s="6"/>
      <c r="I474" s="6"/>
      <c r="J474" s="5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8"/>
      <c r="Z474" s="6"/>
      <c r="AA474" s="37"/>
      <c r="AB474" s="6"/>
      <c r="AC474" s="6"/>
      <c r="AD474" s="6"/>
      <c r="AE474" s="141" t="str">
        <f t="shared" si="58"/>
        <v/>
      </c>
      <c r="AF474" s="14" t="str">
        <f t="shared" si="57"/>
        <v/>
      </c>
      <c r="AG474" s="306" t="str">
        <f>UPPER(IF($X474="","",IF(COUNTIF($AG$34:$AG473,$X474)&lt;1,$X474,"")))</f>
        <v/>
      </c>
      <c r="AH474" s="47" t="str">
        <f t="shared" si="60"/>
        <v/>
      </c>
      <c r="AI474" s="142" t="str">
        <f t="shared" si="59"/>
        <v/>
      </c>
      <c r="AJ474" s="6"/>
      <c r="AK474" s="43"/>
    </row>
    <row r="475" spans="1:37" s="139" customFormat="1">
      <c r="A475" s="47" t="str">
        <f t="shared" si="54"/>
        <v/>
      </c>
      <c r="B475" s="138" t="str">
        <f t="shared" si="55"/>
        <v/>
      </c>
      <c r="C475" s="303"/>
      <c r="D475" s="47">
        <v>441</v>
      </c>
      <c r="E475" s="47" t="str">
        <f t="shared" si="56"/>
        <v/>
      </c>
      <c r="F475" s="6"/>
      <c r="G475" s="6"/>
      <c r="H475" s="6"/>
      <c r="I475" s="6"/>
      <c r="J475" s="5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8"/>
      <c r="Z475" s="6"/>
      <c r="AA475" s="37"/>
      <c r="AB475" s="6"/>
      <c r="AC475" s="6"/>
      <c r="AD475" s="6"/>
      <c r="AE475" s="141" t="str">
        <f t="shared" si="58"/>
        <v/>
      </c>
      <c r="AF475" s="14" t="str">
        <f t="shared" si="57"/>
        <v/>
      </c>
      <c r="AG475" s="306" t="str">
        <f>UPPER(IF($X475="","",IF(COUNTIF($AG$34:$AG474,$X475)&lt;1,$X475,"")))</f>
        <v/>
      </c>
      <c r="AH475" s="47" t="str">
        <f t="shared" si="60"/>
        <v/>
      </c>
      <c r="AI475" s="142" t="str">
        <f t="shared" si="59"/>
        <v/>
      </c>
      <c r="AJ475" s="6"/>
      <c r="AK475" s="43"/>
    </row>
    <row r="476" spans="1:37" s="139" customFormat="1">
      <c r="A476" s="47" t="str">
        <f t="shared" si="54"/>
        <v/>
      </c>
      <c r="B476" s="138" t="str">
        <f t="shared" si="55"/>
        <v/>
      </c>
      <c r="C476" s="303"/>
      <c r="D476" s="47">
        <v>442</v>
      </c>
      <c r="E476" s="47" t="str">
        <f t="shared" si="56"/>
        <v/>
      </c>
      <c r="F476" s="6"/>
      <c r="G476" s="6"/>
      <c r="H476" s="6"/>
      <c r="I476" s="6"/>
      <c r="J476" s="5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8"/>
      <c r="Z476" s="6"/>
      <c r="AA476" s="37"/>
      <c r="AB476" s="6"/>
      <c r="AC476" s="6"/>
      <c r="AD476" s="6"/>
      <c r="AE476" s="141" t="str">
        <f t="shared" si="58"/>
        <v/>
      </c>
      <c r="AF476" s="14" t="str">
        <f t="shared" si="57"/>
        <v/>
      </c>
      <c r="AG476" s="306" t="str">
        <f>UPPER(IF($X476="","",IF(COUNTIF($AG$34:$AG475,$X476)&lt;1,$X476,"")))</f>
        <v/>
      </c>
      <c r="AH476" s="47" t="str">
        <f t="shared" si="60"/>
        <v/>
      </c>
      <c r="AI476" s="142" t="str">
        <f t="shared" si="59"/>
        <v/>
      </c>
      <c r="AJ476" s="6"/>
      <c r="AK476" s="43"/>
    </row>
    <row r="477" spans="1:37" s="139" customFormat="1">
      <c r="A477" s="47" t="str">
        <f t="shared" si="54"/>
        <v/>
      </c>
      <c r="B477" s="138" t="str">
        <f t="shared" si="55"/>
        <v/>
      </c>
      <c r="C477" s="303"/>
      <c r="D477" s="47">
        <v>443</v>
      </c>
      <c r="E477" s="47" t="str">
        <f t="shared" si="56"/>
        <v/>
      </c>
      <c r="F477" s="6"/>
      <c r="G477" s="6"/>
      <c r="H477" s="6"/>
      <c r="I477" s="6"/>
      <c r="J477" s="5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8"/>
      <c r="Z477" s="6"/>
      <c r="AA477" s="37"/>
      <c r="AB477" s="6"/>
      <c r="AC477" s="6"/>
      <c r="AD477" s="6"/>
      <c r="AE477" s="141" t="str">
        <f t="shared" si="58"/>
        <v/>
      </c>
      <c r="AF477" s="14" t="str">
        <f t="shared" si="57"/>
        <v/>
      </c>
      <c r="AG477" s="306" t="str">
        <f>UPPER(IF($X477="","",IF(COUNTIF($AG$34:$AG476,$X477)&lt;1,$X477,"")))</f>
        <v/>
      </c>
      <c r="AH477" s="47" t="str">
        <f t="shared" si="60"/>
        <v/>
      </c>
      <c r="AI477" s="142" t="str">
        <f t="shared" si="59"/>
        <v/>
      </c>
      <c r="AJ477" s="6"/>
      <c r="AK477" s="43"/>
    </row>
    <row r="478" spans="1:37" s="139" customFormat="1">
      <c r="A478" s="47" t="str">
        <f t="shared" si="54"/>
        <v/>
      </c>
      <c r="B478" s="138" t="str">
        <f t="shared" si="55"/>
        <v/>
      </c>
      <c r="C478" s="303"/>
      <c r="D478" s="47">
        <v>444</v>
      </c>
      <c r="E478" s="47" t="str">
        <f t="shared" si="56"/>
        <v/>
      </c>
      <c r="F478" s="6"/>
      <c r="G478" s="6"/>
      <c r="H478" s="6"/>
      <c r="I478" s="6"/>
      <c r="J478" s="5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8"/>
      <c r="Z478" s="6"/>
      <c r="AA478" s="37"/>
      <c r="AB478" s="6"/>
      <c r="AC478" s="6"/>
      <c r="AD478" s="6"/>
      <c r="AE478" s="141" t="str">
        <f t="shared" si="58"/>
        <v/>
      </c>
      <c r="AF478" s="14" t="str">
        <f t="shared" si="57"/>
        <v/>
      </c>
      <c r="AG478" s="306" t="str">
        <f>UPPER(IF($X478="","",IF(COUNTIF($AG$34:$AG477,$X478)&lt;1,$X478,"")))</f>
        <v/>
      </c>
      <c r="AH478" s="47" t="str">
        <f t="shared" si="60"/>
        <v/>
      </c>
      <c r="AI478" s="142" t="str">
        <f t="shared" si="59"/>
        <v/>
      </c>
      <c r="AJ478" s="6"/>
      <c r="AK478" s="43"/>
    </row>
    <row r="479" spans="1:37" s="139" customFormat="1">
      <c r="A479" s="47" t="str">
        <f t="shared" si="54"/>
        <v/>
      </c>
      <c r="B479" s="138" t="str">
        <f t="shared" si="55"/>
        <v/>
      </c>
      <c r="C479" s="303"/>
      <c r="D479" s="47">
        <v>445</v>
      </c>
      <c r="E479" s="47" t="str">
        <f t="shared" si="56"/>
        <v/>
      </c>
      <c r="F479" s="6"/>
      <c r="G479" s="6"/>
      <c r="H479" s="6"/>
      <c r="I479" s="6"/>
      <c r="J479" s="5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8"/>
      <c r="Z479" s="6"/>
      <c r="AA479" s="37"/>
      <c r="AB479" s="6"/>
      <c r="AC479" s="6"/>
      <c r="AD479" s="6"/>
      <c r="AE479" s="141" t="str">
        <f t="shared" si="58"/>
        <v/>
      </c>
      <c r="AF479" s="14" t="str">
        <f t="shared" si="57"/>
        <v/>
      </c>
      <c r="AG479" s="306" t="str">
        <f>UPPER(IF($X479="","",IF(COUNTIF($AG$34:$AG478,$X479)&lt;1,$X479,"")))</f>
        <v/>
      </c>
      <c r="AH479" s="47" t="str">
        <f t="shared" si="60"/>
        <v/>
      </c>
      <c r="AI479" s="142" t="str">
        <f t="shared" si="59"/>
        <v/>
      </c>
      <c r="AJ479" s="6"/>
      <c r="AK479" s="43"/>
    </row>
    <row r="480" spans="1:37" s="139" customFormat="1">
      <c r="A480" s="47" t="str">
        <f t="shared" si="54"/>
        <v/>
      </c>
      <c r="B480" s="138" t="str">
        <f t="shared" si="55"/>
        <v/>
      </c>
      <c r="C480" s="303"/>
      <c r="D480" s="47">
        <v>446</v>
      </c>
      <c r="E480" s="47" t="str">
        <f t="shared" si="56"/>
        <v/>
      </c>
      <c r="F480" s="6"/>
      <c r="G480" s="6"/>
      <c r="H480" s="6"/>
      <c r="I480" s="6"/>
      <c r="J480" s="5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8"/>
      <c r="Z480" s="6"/>
      <c r="AA480" s="37"/>
      <c r="AB480" s="6"/>
      <c r="AC480" s="6"/>
      <c r="AD480" s="6"/>
      <c r="AE480" s="141" t="str">
        <f t="shared" si="58"/>
        <v/>
      </c>
      <c r="AF480" s="14" t="str">
        <f t="shared" si="57"/>
        <v/>
      </c>
      <c r="AG480" s="306" t="str">
        <f>UPPER(IF($X480="","",IF(COUNTIF($AG$34:$AG479,$X480)&lt;1,$X480,"")))</f>
        <v/>
      </c>
      <c r="AH480" s="47" t="str">
        <f t="shared" si="60"/>
        <v/>
      </c>
      <c r="AI480" s="142" t="str">
        <f t="shared" si="59"/>
        <v/>
      </c>
      <c r="AJ480" s="6"/>
      <c r="AK480" s="43"/>
    </row>
    <row r="481" spans="1:37" s="139" customFormat="1">
      <c r="A481" s="47" t="str">
        <f t="shared" si="54"/>
        <v/>
      </c>
      <c r="B481" s="138" t="str">
        <f t="shared" si="55"/>
        <v/>
      </c>
      <c r="C481" s="301"/>
      <c r="D481" s="47">
        <v>447</v>
      </c>
      <c r="E481" s="47" t="str">
        <f t="shared" si="56"/>
        <v/>
      </c>
      <c r="F481" s="6"/>
      <c r="G481" s="6"/>
      <c r="H481" s="6"/>
      <c r="I481" s="6"/>
      <c r="J481" s="5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8"/>
      <c r="Z481" s="6"/>
      <c r="AA481" s="37"/>
      <c r="AB481" s="6"/>
      <c r="AC481" s="6"/>
      <c r="AD481" s="6"/>
      <c r="AE481" s="141" t="str">
        <f t="shared" si="58"/>
        <v/>
      </c>
      <c r="AF481" s="14" t="str">
        <f t="shared" si="57"/>
        <v/>
      </c>
      <c r="AG481" s="306" t="str">
        <f>UPPER(IF($X481="","",IF(COUNTIF($AG$34:$AG480,$X481)&lt;1,$X481,"")))</f>
        <v/>
      </c>
      <c r="AH481" s="47" t="str">
        <f t="shared" si="60"/>
        <v/>
      </c>
      <c r="AI481" s="142" t="str">
        <f t="shared" si="59"/>
        <v/>
      </c>
      <c r="AJ481" s="6"/>
      <c r="AK481" s="43"/>
    </row>
    <row r="482" spans="1:37" s="139" customFormat="1">
      <c r="A482" s="47" t="str">
        <f t="shared" si="54"/>
        <v/>
      </c>
      <c r="B482" s="138" t="str">
        <f t="shared" si="55"/>
        <v/>
      </c>
      <c r="C482" s="302"/>
      <c r="D482" s="47">
        <v>448</v>
      </c>
      <c r="E482" s="47" t="str">
        <f t="shared" si="56"/>
        <v/>
      </c>
      <c r="F482" s="6"/>
      <c r="G482" s="6"/>
      <c r="H482" s="6"/>
      <c r="I482" s="6"/>
      <c r="J482" s="5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8"/>
      <c r="Z482" s="6"/>
      <c r="AA482" s="37"/>
      <c r="AB482" s="6"/>
      <c r="AC482" s="6"/>
      <c r="AD482" s="6"/>
      <c r="AE482" s="141" t="str">
        <f t="shared" si="58"/>
        <v/>
      </c>
      <c r="AF482" s="14" t="str">
        <f t="shared" si="57"/>
        <v/>
      </c>
      <c r="AG482" s="306" t="str">
        <f>UPPER(IF($X482="","",IF(COUNTIF($AG$34:$AG481,$X482)&lt;1,$X482,"")))</f>
        <v/>
      </c>
      <c r="AH482" s="47" t="str">
        <f t="shared" si="60"/>
        <v/>
      </c>
      <c r="AI482" s="142" t="str">
        <f t="shared" si="59"/>
        <v/>
      </c>
      <c r="AJ482" s="6"/>
      <c r="AK482" s="43"/>
    </row>
    <row r="483" spans="1:37" s="139" customFormat="1">
      <c r="A483" s="47" t="str">
        <f t="shared" ref="A483:A546" si="61">E483</f>
        <v/>
      </c>
      <c r="B483" s="138" t="str">
        <f t="shared" ref="B483:B546" si="62">IF(G483="","",IF(C483="","X",A483&amp;TEXT(C483,"000")))</f>
        <v/>
      </c>
      <c r="C483" s="301"/>
      <c r="D483" s="47">
        <v>449</v>
      </c>
      <c r="E483" s="47" t="str">
        <f t="shared" ref="E483:E546" si="63">IF($H483="M",VLOOKUP($I483,$D$4:$F$9,2,0),IF(H483="F",VLOOKUP($I483,$D$4:$F$9,3,0),IF($H483="","")))</f>
        <v/>
      </c>
      <c r="F483" s="6"/>
      <c r="G483" s="6"/>
      <c r="H483" s="6"/>
      <c r="I483" s="6"/>
      <c r="J483" s="5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8"/>
      <c r="Z483" s="6"/>
      <c r="AA483" s="37"/>
      <c r="AB483" s="6"/>
      <c r="AC483" s="6"/>
      <c r="AD483" s="6"/>
      <c r="AE483" s="141" t="str">
        <f t="shared" si="58"/>
        <v/>
      </c>
      <c r="AF483" s="14" t="str">
        <f t="shared" ref="AF483:AF546" si="64">IF(AG483="","",$AF$31)</f>
        <v/>
      </c>
      <c r="AG483" s="306" t="str">
        <f>UPPER(IF($X483="","",IF(COUNTIF($AG$34:$AG482,$X483)&lt;1,$X483,"")))</f>
        <v/>
      </c>
      <c r="AH483" s="47" t="str">
        <f t="shared" si="60"/>
        <v/>
      </c>
      <c r="AI483" s="142" t="str">
        <f t="shared" si="59"/>
        <v/>
      </c>
      <c r="AJ483" s="6"/>
      <c r="AK483" s="43"/>
    </row>
    <row r="484" spans="1:37" s="139" customFormat="1">
      <c r="A484" s="47" t="str">
        <f t="shared" si="61"/>
        <v/>
      </c>
      <c r="B484" s="138" t="str">
        <f t="shared" si="62"/>
        <v/>
      </c>
      <c r="C484" s="302"/>
      <c r="D484" s="47">
        <v>450</v>
      </c>
      <c r="E484" s="47" t="str">
        <f t="shared" si="63"/>
        <v/>
      </c>
      <c r="F484" s="6"/>
      <c r="G484" s="6"/>
      <c r="H484" s="6"/>
      <c r="I484" s="6"/>
      <c r="J484" s="5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8"/>
      <c r="Z484" s="6"/>
      <c r="AA484" s="37"/>
      <c r="AB484" s="6"/>
      <c r="AC484" s="6"/>
      <c r="AD484" s="6"/>
      <c r="AE484" s="141" t="str">
        <f t="shared" ref="AE484:AE547" si="65">IF(I484="","",IF(COUNTA(K484:U484)&gt;4,"超過項目上限",IF(COUNTA(K484:U484)=0,"請選個人項目",IF(COUNTA(Z484)=1,COUNTA(K484:U484)*($AE$31+$AE$32)+$AE$30,IF(COUNTA(Z484)=0,COUNTA(K484:U484)*$AE$31+$AE$30,"輸入錯誤")))))</f>
        <v/>
      </c>
      <c r="AF484" s="14" t="str">
        <f t="shared" si="64"/>
        <v/>
      </c>
      <c r="AG484" s="306" t="str">
        <f>UPPER(IF($X484="","",IF(COUNTIF($AG$34:$AG483,$X484)&lt;1,$X484,"")))</f>
        <v/>
      </c>
      <c r="AH484" s="47" t="str">
        <f t="shared" si="60"/>
        <v/>
      </c>
      <c r="AI484" s="142" t="str">
        <f t="shared" ref="AI484:AI547" si="66">IF($E484="","",IF(ISTEXT($AE484),"輸入有錯誤",IF($Y484="",SUM($AE484:$AF484)+$AK484,SUM($AE484:$AF484)+$AK484+$Y$34)))</f>
        <v/>
      </c>
      <c r="AJ484" s="6"/>
      <c r="AK484" s="43"/>
    </row>
    <row r="485" spans="1:37" s="139" customFormat="1">
      <c r="A485" s="47" t="str">
        <f t="shared" si="61"/>
        <v/>
      </c>
      <c r="B485" s="138" t="str">
        <f t="shared" si="62"/>
        <v/>
      </c>
      <c r="C485" s="301"/>
      <c r="D485" s="47">
        <v>451</v>
      </c>
      <c r="E485" s="47" t="str">
        <f t="shared" si="63"/>
        <v/>
      </c>
      <c r="F485" s="6"/>
      <c r="G485" s="6"/>
      <c r="H485" s="6"/>
      <c r="I485" s="6"/>
      <c r="J485" s="5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8"/>
      <c r="Z485" s="6"/>
      <c r="AA485" s="37"/>
      <c r="AB485" s="6"/>
      <c r="AC485" s="6"/>
      <c r="AD485" s="6"/>
      <c r="AE485" s="141" t="str">
        <f t="shared" si="65"/>
        <v/>
      </c>
      <c r="AF485" s="14" t="str">
        <f t="shared" si="64"/>
        <v/>
      </c>
      <c r="AG485" s="306" t="str">
        <f>UPPER(IF($X485="","",IF(COUNTIF($AG$34:$AG484,$X485)&lt;1,$X485,"")))</f>
        <v/>
      </c>
      <c r="AH485" s="47" t="str">
        <f t="shared" si="60"/>
        <v/>
      </c>
      <c r="AI485" s="142" t="str">
        <f t="shared" si="66"/>
        <v/>
      </c>
      <c r="AJ485" s="6"/>
      <c r="AK485" s="43"/>
    </row>
    <row r="486" spans="1:37" s="139" customFormat="1">
      <c r="A486" s="47" t="str">
        <f t="shared" si="61"/>
        <v/>
      </c>
      <c r="B486" s="138" t="str">
        <f t="shared" si="62"/>
        <v/>
      </c>
      <c r="C486" s="302"/>
      <c r="D486" s="47">
        <v>452</v>
      </c>
      <c r="E486" s="47" t="str">
        <f t="shared" si="63"/>
        <v/>
      </c>
      <c r="F486" s="6"/>
      <c r="G486" s="6"/>
      <c r="H486" s="6"/>
      <c r="I486" s="6"/>
      <c r="J486" s="5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8"/>
      <c r="Z486" s="6"/>
      <c r="AA486" s="37"/>
      <c r="AB486" s="6"/>
      <c r="AC486" s="6"/>
      <c r="AD486" s="6"/>
      <c r="AE486" s="141" t="str">
        <f t="shared" si="65"/>
        <v/>
      </c>
      <c r="AF486" s="14" t="str">
        <f t="shared" si="64"/>
        <v/>
      </c>
      <c r="AG486" s="306" t="str">
        <f>UPPER(IF($X486="","",IF(COUNTIF($AG$34:$AG485,$X486)&lt;1,$X486,"")))</f>
        <v/>
      </c>
      <c r="AH486" s="47" t="str">
        <f t="shared" si="60"/>
        <v/>
      </c>
      <c r="AI486" s="142" t="str">
        <f t="shared" si="66"/>
        <v/>
      </c>
      <c r="AJ486" s="6"/>
      <c r="AK486" s="43"/>
    </row>
    <row r="487" spans="1:37" s="139" customFormat="1">
      <c r="A487" s="47" t="str">
        <f t="shared" si="61"/>
        <v/>
      </c>
      <c r="B487" s="138" t="str">
        <f t="shared" si="62"/>
        <v/>
      </c>
      <c r="C487" s="301"/>
      <c r="D487" s="47">
        <v>453</v>
      </c>
      <c r="E487" s="47" t="str">
        <f t="shared" si="63"/>
        <v/>
      </c>
      <c r="F487" s="6"/>
      <c r="G487" s="6"/>
      <c r="H487" s="6"/>
      <c r="I487" s="6"/>
      <c r="J487" s="5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8"/>
      <c r="Z487" s="6"/>
      <c r="AA487" s="37"/>
      <c r="AB487" s="6"/>
      <c r="AC487" s="6"/>
      <c r="AD487" s="6"/>
      <c r="AE487" s="141" t="str">
        <f t="shared" si="65"/>
        <v/>
      </c>
      <c r="AF487" s="14" t="str">
        <f t="shared" si="64"/>
        <v/>
      </c>
      <c r="AG487" s="306" t="str">
        <f>UPPER(IF($X487="","",IF(COUNTIF($AG$34:$AG486,$X487)&lt;1,$X487,"")))</f>
        <v/>
      </c>
      <c r="AH487" s="47" t="str">
        <f t="shared" si="60"/>
        <v/>
      </c>
      <c r="AI487" s="142" t="str">
        <f t="shared" si="66"/>
        <v/>
      </c>
      <c r="AJ487" s="6"/>
      <c r="AK487" s="43"/>
    </row>
    <row r="488" spans="1:37" s="139" customFormat="1">
      <c r="A488" s="47" t="str">
        <f t="shared" si="61"/>
        <v/>
      </c>
      <c r="B488" s="138" t="str">
        <f t="shared" si="62"/>
        <v/>
      </c>
      <c r="C488" s="303"/>
      <c r="D488" s="47">
        <v>454</v>
      </c>
      <c r="E488" s="47" t="str">
        <f t="shared" si="63"/>
        <v/>
      </c>
      <c r="F488" s="6"/>
      <c r="G488" s="6"/>
      <c r="H488" s="6"/>
      <c r="I488" s="6"/>
      <c r="J488" s="5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8"/>
      <c r="Z488" s="6"/>
      <c r="AA488" s="37"/>
      <c r="AB488" s="6"/>
      <c r="AC488" s="6"/>
      <c r="AD488" s="6"/>
      <c r="AE488" s="141" t="str">
        <f t="shared" si="65"/>
        <v/>
      </c>
      <c r="AF488" s="14" t="str">
        <f t="shared" si="64"/>
        <v/>
      </c>
      <c r="AG488" s="306" t="str">
        <f>UPPER(IF($X488="","",IF(COUNTIF($AG$34:$AG487,$X488)&lt;1,$X488,"")))</f>
        <v/>
      </c>
      <c r="AH488" s="47" t="str">
        <f t="shared" si="60"/>
        <v/>
      </c>
      <c r="AI488" s="142" t="str">
        <f t="shared" si="66"/>
        <v/>
      </c>
      <c r="AJ488" s="6"/>
      <c r="AK488" s="43"/>
    </row>
    <row r="489" spans="1:37" s="139" customFormat="1">
      <c r="A489" s="47" t="str">
        <f t="shared" si="61"/>
        <v/>
      </c>
      <c r="B489" s="138" t="str">
        <f t="shared" si="62"/>
        <v/>
      </c>
      <c r="C489" s="304"/>
      <c r="D489" s="47">
        <v>455</v>
      </c>
      <c r="E489" s="47" t="str">
        <f t="shared" si="63"/>
        <v/>
      </c>
      <c r="F489" s="6"/>
      <c r="G489" s="6"/>
      <c r="H489" s="6"/>
      <c r="I489" s="6"/>
      <c r="J489" s="5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8"/>
      <c r="Z489" s="6"/>
      <c r="AA489" s="37"/>
      <c r="AB489" s="6"/>
      <c r="AC489" s="6"/>
      <c r="AD489" s="6"/>
      <c r="AE489" s="141" t="str">
        <f t="shared" si="65"/>
        <v/>
      </c>
      <c r="AF489" s="14" t="str">
        <f t="shared" si="64"/>
        <v/>
      </c>
      <c r="AG489" s="306" t="str">
        <f>UPPER(IF($X489="","",IF(COUNTIF($AG$34:$AG488,$X489)&lt;1,$X489,"")))</f>
        <v/>
      </c>
      <c r="AH489" s="47" t="str">
        <f t="shared" si="60"/>
        <v/>
      </c>
      <c r="AI489" s="142" t="str">
        <f t="shared" si="66"/>
        <v/>
      </c>
      <c r="AJ489" s="6"/>
      <c r="AK489" s="43"/>
    </row>
    <row r="490" spans="1:37" s="139" customFormat="1">
      <c r="A490" s="47" t="str">
        <f t="shared" si="61"/>
        <v/>
      </c>
      <c r="B490" s="138" t="str">
        <f t="shared" si="62"/>
        <v/>
      </c>
      <c r="C490" s="303"/>
      <c r="D490" s="47">
        <v>456</v>
      </c>
      <c r="E490" s="47" t="str">
        <f t="shared" si="63"/>
        <v/>
      </c>
      <c r="F490" s="6"/>
      <c r="G490" s="6"/>
      <c r="H490" s="6"/>
      <c r="I490" s="6"/>
      <c r="J490" s="5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8"/>
      <c r="Z490" s="6"/>
      <c r="AA490" s="37"/>
      <c r="AB490" s="6"/>
      <c r="AC490" s="6"/>
      <c r="AD490" s="6"/>
      <c r="AE490" s="141" t="str">
        <f t="shared" si="65"/>
        <v/>
      </c>
      <c r="AF490" s="14" t="str">
        <f t="shared" si="64"/>
        <v/>
      </c>
      <c r="AG490" s="306" t="str">
        <f>UPPER(IF($X490="","",IF(COUNTIF($AG$34:$AG489,$X490)&lt;1,$X490,"")))</f>
        <v/>
      </c>
      <c r="AH490" s="47" t="str">
        <f t="shared" si="60"/>
        <v/>
      </c>
      <c r="AI490" s="142" t="str">
        <f t="shared" si="66"/>
        <v/>
      </c>
      <c r="AJ490" s="6"/>
      <c r="AK490" s="43"/>
    </row>
    <row r="491" spans="1:37" s="139" customFormat="1">
      <c r="A491" s="47" t="str">
        <f t="shared" si="61"/>
        <v/>
      </c>
      <c r="B491" s="138" t="str">
        <f t="shared" si="62"/>
        <v/>
      </c>
      <c r="C491" s="304"/>
      <c r="D491" s="47">
        <v>457</v>
      </c>
      <c r="E491" s="47" t="str">
        <f t="shared" si="63"/>
        <v/>
      </c>
      <c r="F491" s="6"/>
      <c r="G491" s="6"/>
      <c r="H491" s="6"/>
      <c r="I491" s="6"/>
      <c r="J491" s="5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8"/>
      <c r="Z491" s="6"/>
      <c r="AA491" s="37"/>
      <c r="AB491" s="6"/>
      <c r="AC491" s="6"/>
      <c r="AD491" s="6"/>
      <c r="AE491" s="141" t="str">
        <f t="shared" si="65"/>
        <v/>
      </c>
      <c r="AF491" s="14" t="str">
        <f t="shared" si="64"/>
        <v/>
      </c>
      <c r="AG491" s="306" t="str">
        <f>UPPER(IF($X491="","",IF(COUNTIF($AG$34:$AG490,$X491)&lt;1,$X491,"")))</f>
        <v/>
      </c>
      <c r="AH491" s="47" t="str">
        <f t="shared" si="60"/>
        <v/>
      </c>
      <c r="AI491" s="142" t="str">
        <f t="shared" si="66"/>
        <v/>
      </c>
      <c r="AJ491" s="6"/>
      <c r="AK491" s="43"/>
    </row>
    <row r="492" spans="1:37" s="139" customFormat="1">
      <c r="A492" s="47" t="str">
        <f t="shared" si="61"/>
        <v/>
      </c>
      <c r="B492" s="138" t="str">
        <f t="shared" si="62"/>
        <v/>
      </c>
      <c r="C492" s="303"/>
      <c r="D492" s="47">
        <v>458</v>
      </c>
      <c r="E492" s="47" t="str">
        <f t="shared" si="63"/>
        <v/>
      </c>
      <c r="F492" s="6"/>
      <c r="G492" s="6"/>
      <c r="H492" s="6"/>
      <c r="I492" s="6"/>
      <c r="J492" s="5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8"/>
      <c r="Z492" s="6"/>
      <c r="AA492" s="37"/>
      <c r="AB492" s="6"/>
      <c r="AC492" s="6"/>
      <c r="AD492" s="6"/>
      <c r="AE492" s="141" t="str">
        <f t="shared" si="65"/>
        <v/>
      </c>
      <c r="AF492" s="14" t="str">
        <f t="shared" si="64"/>
        <v/>
      </c>
      <c r="AG492" s="306" t="str">
        <f>UPPER(IF($X492="","",IF(COUNTIF($AG$34:$AG491,$X492)&lt;1,$X492,"")))</f>
        <v/>
      </c>
      <c r="AH492" s="47" t="str">
        <f t="shared" si="60"/>
        <v/>
      </c>
      <c r="AI492" s="142" t="str">
        <f t="shared" si="66"/>
        <v/>
      </c>
      <c r="AJ492" s="6"/>
      <c r="AK492" s="43"/>
    </row>
    <row r="493" spans="1:37" s="139" customFormat="1">
      <c r="A493" s="47" t="str">
        <f t="shared" si="61"/>
        <v/>
      </c>
      <c r="B493" s="138" t="str">
        <f t="shared" si="62"/>
        <v/>
      </c>
      <c r="C493" s="303"/>
      <c r="D493" s="47">
        <v>459</v>
      </c>
      <c r="E493" s="47" t="str">
        <f t="shared" si="63"/>
        <v/>
      </c>
      <c r="F493" s="6"/>
      <c r="G493" s="6"/>
      <c r="H493" s="6"/>
      <c r="I493" s="6"/>
      <c r="J493" s="5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8"/>
      <c r="Z493" s="6"/>
      <c r="AA493" s="37"/>
      <c r="AB493" s="6"/>
      <c r="AC493" s="6"/>
      <c r="AD493" s="6"/>
      <c r="AE493" s="141" t="str">
        <f t="shared" si="65"/>
        <v/>
      </c>
      <c r="AF493" s="14" t="str">
        <f t="shared" si="64"/>
        <v/>
      </c>
      <c r="AG493" s="306" t="str">
        <f>UPPER(IF($X493="","",IF(COUNTIF($AG$34:$AG492,$X493)&lt;1,$X493,"")))</f>
        <v/>
      </c>
      <c r="AH493" s="47" t="str">
        <f t="shared" si="60"/>
        <v/>
      </c>
      <c r="AI493" s="142" t="str">
        <f t="shared" si="66"/>
        <v/>
      </c>
      <c r="AJ493" s="6"/>
      <c r="AK493" s="43"/>
    </row>
    <row r="494" spans="1:37" s="139" customFormat="1">
      <c r="A494" s="47" t="str">
        <f t="shared" si="61"/>
        <v/>
      </c>
      <c r="B494" s="138" t="str">
        <f t="shared" si="62"/>
        <v/>
      </c>
      <c r="C494" s="303"/>
      <c r="D494" s="47">
        <v>460</v>
      </c>
      <c r="E494" s="47" t="str">
        <f t="shared" si="63"/>
        <v/>
      </c>
      <c r="F494" s="6"/>
      <c r="G494" s="6"/>
      <c r="H494" s="6"/>
      <c r="I494" s="6"/>
      <c r="J494" s="5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8"/>
      <c r="Z494" s="6"/>
      <c r="AA494" s="37"/>
      <c r="AB494" s="6"/>
      <c r="AC494" s="6"/>
      <c r="AD494" s="6"/>
      <c r="AE494" s="141" t="str">
        <f t="shared" si="65"/>
        <v/>
      </c>
      <c r="AF494" s="14" t="str">
        <f t="shared" si="64"/>
        <v/>
      </c>
      <c r="AG494" s="306" t="str">
        <f>UPPER(IF($X494="","",IF(COUNTIF($AG$34:$AG493,$X494)&lt;1,$X494,"")))</f>
        <v/>
      </c>
      <c r="AH494" s="47" t="str">
        <f t="shared" si="60"/>
        <v/>
      </c>
      <c r="AI494" s="142" t="str">
        <f t="shared" si="66"/>
        <v/>
      </c>
      <c r="AJ494" s="6"/>
      <c r="AK494" s="43"/>
    </row>
    <row r="495" spans="1:37" s="139" customFormat="1">
      <c r="A495" s="47" t="str">
        <f t="shared" si="61"/>
        <v/>
      </c>
      <c r="B495" s="138" t="str">
        <f t="shared" si="62"/>
        <v/>
      </c>
      <c r="C495" s="303"/>
      <c r="D495" s="47">
        <v>461</v>
      </c>
      <c r="E495" s="47" t="str">
        <f t="shared" si="63"/>
        <v/>
      </c>
      <c r="F495" s="6"/>
      <c r="G495" s="6"/>
      <c r="H495" s="6"/>
      <c r="I495" s="6"/>
      <c r="J495" s="5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8"/>
      <c r="Z495" s="6"/>
      <c r="AA495" s="37"/>
      <c r="AB495" s="6"/>
      <c r="AC495" s="6"/>
      <c r="AD495" s="6"/>
      <c r="AE495" s="141" t="str">
        <f t="shared" si="65"/>
        <v/>
      </c>
      <c r="AF495" s="14" t="str">
        <f t="shared" si="64"/>
        <v/>
      </c>
      <c r="AG495" s="306" t="str">
        <f>UPPER(IF($X495="","",IF(COUNTIF($AG$34:$AG494,$X495)&lt;1,$X495,"")))</f>
        <v/>
      </c>
      <c r="AH495" s="47" t="str">
        <f t="shared" si="60"/>
        <v/>
      </c>
      <c r="AI495" s="142" t="str">
        <f t="shared" si="66"/>
        <v/>
      </c>
      <c r="AJ495" s="6"/>
      <c r="AK495" s="43"/>
    </row>
    <row r="496" spans="1:37" s="139" customFormat="1">
      <c r="A496" s="47" t="str">
        <f t="shared" si="61"/>
        <v/>
      </c>
      <c r="B496" s="138" t="str">
        <f t="shared" si="62"/>
        <v/>
      </c>
      <c r="C496" s="302"/>
      <c r="D496" s="47">
        <v>462</v>
      </c>
      <c r="E496" s="47" t="str">
        <f t="shared" si="63"/>
        <v/>
      </c>
      <c r="F496" s="6"/>
      <c r="G496" s="6"/>
      <c r="H496" s="6"/>
      <c r="I496" s="6"/>
      <c r="J496" s="5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8"/>
      <c r="Z496" s="6"/>
      <c r="AA496" s="37"/>
      <c r="AB496" s="6"/>
      <c r="AC496" s="6"/>
      <c r="AD496" s="6"/>
      <c r="AE496" s="141" t="str">
        <f t="shared" si="65"/>
        <v/>
      </c>
      <c r="AF496" s="14" t="str">
        <f t="shared" si="64"/>
        <v/>
      </c>
      <c r="AG496" s="306" t="str">
        <f>UPPER(IF($X496="","",IF(COUNTIF($AG$34:$AG495,$X496)&lt;1,$X496,"")))</f>
        <v/>
      </c>
      <c r="AH496" s="47" t="str">
        <f t="shared" si="60"/>
        <v/>
      </c>
      <c r="AI496" s="142" t="str">
        <f t="shared" si="66"/>
        <v/>
      </c>
      <c r="AJ496" s="6"/>
      <c r="AK496" s="43"/>
    </row>
    <row r="497" spans="1:37" s="139" customFormat="1">
      <c r="A497" s="47" t="str">
        <f t="shared" si="61"/>
        <v/>
      </c>
      <c r="B497" s="138" t="str">
        <f t="shared" si="62"/>
        <v/>
      </c>
      <c r="C497" s="302"/>
      <c r="D497" s="47">
        <v>463</v>
      </c>
      <c r="E497" s="47" t="str">
        <f t="shared" si="63"/>
        <v/>
      </c>
      <c r="F497" s="6"/>
      <c r="G497" s="6"/>
      <c r="H497" s="6"/>
      <c r="I497" s="6"/>
      <c r="J497" s="5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8"/>
      <c r="Z497" s="6"/>
      <c r="AA497" s="37"/>
      <c r="AB497" s="6"/>
      <c r="AC497" s="6"/>
      <c r="AD497" s="6"/>
      <c r="AE497" s="141" t="str">
        <f t="shared" si="65"/>
        <v/>
      </c>
      <c r="AF497" s="14" t="str">
        <f t="shared" si="64"/>
        <v/>
      </c>
      <c r="AG497" s="306" t="str">
        <f>UPPER(IF($X497="","",IF(COUNTIF($AG$34:$AG496,$X497)&lt;1,$X497,"")))</f>
        <v/>
      </c>
      <c r="AH497" s="47" t="str">
        <f t="shared" si="60"/>
        <v/>
      </c>
      <c r="AI497" s="142" t="str">
        <f t="shared" si="66"/>
        <v/>
      </c>
      <c r="AJ497" s="6"/>
      <c r="AK497" s="43"/>
    </row>
    <row r="498" spans="1:37" s="139" customFormat="1">
      <c r="A498" s="47" t="str">
        <f t="shared" si="61"/>
        <v/>
      </c>
      <c r="B498" s="138" t="str">
        <f t="shared" si="62"/>
        <v/>
      </c>
      <c r="C498" s="302"/>
      <c r="D498" s="47">
        <v>464</v>
      </c>
      <c r="E498" s="47" t="str">
        <f t="shared" si="63"/>
        <v/>
      </c>
      <c r="F498" s="6"/>
      <c r="G498" s="6"/>
      <c r="H498" s="6"/>
      <c r="I498" s="6"/>
      <c r="J498" s="5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8"/>
      <c r="Z498" s="6"/>
      <c r="AA498" s="37"/>
      <c r="AB498" s="6"/>
      <c r="AC498" s="6"/>
      <c r="AD498" s="6"/>
      <c r="AE498" s="141" t="str">
        <f t="shared" si="65"/>
        <v/>
      </c>
      <c r="AF498" s="14" t="str">
        <f t="shared" si="64"/>
        <v/>
      </c>
      <c r="AG498" s="306" t="str">
        <f>UPPER(IF($X498="","",IF(COUNTIF($AG$34:$AG497,$X498)&lt;1,$X498,"")))</f>
        <v/>
      </c>
      <c r="AH498" s="47" t="str">
        <f t="shared" si="60"/>
        <v/>
      </c>
      <c r="AI498" s="142" t="str">
        <f t="shared" si="66"/>
        <v/>
      </c>
      <c r="AJ498" s="6"/>
      <c r="AK498" s="43"/>
    </row>
    <row r="499" spans="1:37" s="139" customFormat="1">
      <c r="A499" s="47" t="str">
        <f t="shared" si="61"/>
        <v/>
      </c>
      <c r="B499" s="138" t="str">
        <f t="shared" si="62"/>
        <v/>
      </c>
      <c r="C499" s="302"/>
      <c r="D499" s="47">
        <v>465</v>
      </c>
      <c r="E499" s="47" t="str">
        <f t="shared" si="63"/>
        <v/>
      </c>
      <c r="F499" s="6"/>
      <c r="G499" s="6"/>
      <c r="H499" s="6"/>
      <c r="I499" s="6"/>
      <c r="J499" s="5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8"/>
      <c r="Z499" s="6"/>
      <c r="AA499" s="37"/>
      <c r="AB499" s="6"/>
      <c r="AC499" s="6"/>
      <c r="AD499" s="6"/>
      <c r="AE499" s="141" t="str">
        <f t="shared" si="65"/>
        <v/>
      </c>
      <c r="AF499" s="14" t="str">
        <f t="shared" si="64"/>
        <v/>
      </c>
      <c r="AG499" s="306" t="str">
        <f>UPPER(IF($X499="","",IF(COUNTIF($AG$34:$AG498,$X499)&lt;1,$X499,"")))</f>
        <v/>
      </c>
      <c r="AH499" s="47" t="str">
        <f t="shared" si="60"/>
        <v/>
      </c>
      <c r="AI499" s="142" t="str">
        <f t="shared" si="66"/>
        <v/>
      </c>
      <c r="AJ499" s="6"/>
      <c r="AK499" s="43"/>
    </row>
    <row r="500" spans="1:37" s="139" customFormat="1">
      <c r="A500" s="47" t="str">
        <f t="shared" si="61"/>
        <v/>
      </c>
      <c r="B500" s="138" t="str">
        <f t="shared" si="62"/>
        <v/>
      </c>
      <c r="C500" s="302"/>
      <c r="D500" s="47">
        <v>466</v>
      </c>
      <c r="E500" s="47" t="str">
        <f t="shared" si="63"/>
        <v/>
      </c>
      <c r="F500" s="6"/>
      <c r="G500" s="6"/>
      <c r="H500" s="6"/>
      <c r="I500" s="6"/>
      <c r="J500" s="5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8"/>
      <c r="Z500" s="37"/>
      <c r="AA500" s="6"/>
      <c r="AB500" s="6"/>
      <c r="AC500" s="6"/>
      <c r="AD500" s="6"/>
      <c r="AE500" s="141" t="str">
        <f t="shared" si="65"/>
        <v/>
      </c>
      <c r="AF500" s="14" t="str">
        <f t="shared" si="64"/>
        <v/>
      </c>
      <c r="AG500" s="306" t="str">
        <f>UPPER(IF($X500="","",IF(COUNTIF($AG$34:$AG499,$X500)&lt;1,$X500,"")))</f>
        <v/>
      </c>
      <c r="AH500" s="47" t="str">
        <f t="shared" si="60"/>
        <v/>
      </c>
      <c r="AI500" s="142" t="str">
        <f t="shared" si="66"/>
        <v/>
      </c>
      <c r="AJ500" s="6"/>
      <c r="AK500" s="43"/>
    </row>
    <row r="501" spans="1:37" s="139" customFormat="1">
      <c r="A501" s="47" t="str">
        <f t="shared" si="61"/>
        <v/>
      </c>
      <c r="B501" s="138" t="str">
        <f t="shared" si="62"/>
        <v/>
      </c>
      <c r="C501" s="302"/>
      <c r="D501" s="47">
        <v>467</v>
      </c>
      <c r="E501" s="47" t="str">
        <f t="shared" si="63"/>
        <v/>
      </c>
      <c r="F501" s="6"/>
      <c r="G501" s="6"/>
      <c r="H501" s="6"/>
      <c r="I501" s="6"/>
      <c r="J501" s="5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8"/>
      <c r="Z501" s="6"/>
      <c r="AA501" s="37"/>
      <c r="AB501" s="6"/>
      <c r="AC501" s="6"/>
      <c r="AD501" s="6"/>
      <c r="AE501" s="141" t="str">
        <f t="shared" si="65"/>
        <v/>
      </c>
      <c r="AF501" s="14" t="str">
        <f t="shared" si="64"/>
        <v/>
      </c>
      <c r="AG501" s="306" t="str">
        <f>UPPER(IF($X501="","",IF(COUNTIF($AG$34:$AG500,$X501)&lt;1,$X501,"")))</f>
        <v/>
      </c>
      <c r="AH501" s="47" t="str">
        <f t="shared" si="60"/>
        <v/>
      </c>
      <c r="AI501" s="142" t="str">
        <f t="shared" si="66"/>
        <v/>
      </c>
      <c r="AJ501" s="6"/>
      <c r="AK501" s="43"/>
    </row>
    <row r="502" spans="1:37" s="139" customFormat="1">
      <c r="A502" s="47" t="str">
        <f t="shared" si="61"/>
        <v/>
      </c>
      <c r="B502" s="138" t="str">
        <f t="shared" si="62"/>
        <v/>
      </c>
      <c r="C502" s="302"/>
      <c r="D502" s="47">
        <v>468</v>
      </c>
      <c r="E502" s="47" t="str">
        <f t="shared" si="63"/>
        <v/>
      </c>
      <c r="F502" s="6"/>
      <c r="G502" s="6"/>
      <c r="H502" s="6"/>
      <c r="I502" s="6"/>
      <c r="J502" s="5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8"/>
      <c r="Z502" s="6"/>
      <c r="AA502" s="37"/>
      <c r="AB502" s="6"/>
      <c r="AC502" s="6"/>
      <c r="AD502" s="6"/>
      <c r="AE502" s="141" t="str">
        <f t="shared" si="65"/>
        <v/>
      </c>
      <c r="AF502" s="14" t="str">
        <f t="shared" si="64"/>
        <v/>
      </c>
      <c r="AG502" s="306" t="str">
        <f>UPPER(IF($X502="","",IF(COUNTIF($AG$34:$AG501,$X502)&lt;1,$X502,"")))</f>
        <v/>
      </c>
      <c r="AH502" s="47" t="str">
        <f t="shared" si="60"/>
        <v/>
      </c>
      <c r="AI502" s="142" t="str">
        <f t="shared" si="66"/>
        <v/>
      </c>
      <c r="AJ502" s="6"/>
      <c r="AK502" s="43"/>
    </row>
    <row r="503" spans="1:37" s="139" customFormat="1">
      <c r="A503" s="47" t="str">
        <f t="shared" si="61"/>
        <v/>
      </c>
      <c r="B503" s="138" t="str">
        <f t="shared" si="62"/>
        <v/>
      </c>
      <c r="C503" s="302"/>
      <c r="D503" s="47">
        <v>469</v>
      </c>
      <c r="E503" s="47" t="str">
        <f t="shared" si="63"/>
        <v/>
      </c>
      <c r="F503" s="6"/>
      <c r="G503" s="6"/>
      <c r="H503" s="6"/>
      <c r="I503" s="6"/>
      <c r="J503" s="5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8"/>
      <c r="Z503" s="6"/>
      <c r="AA503" s="37"/>
      <c r="AB503" s="6"/>
      <c r="AC503" s="6"/>
      <c r="AD503" s="6"/>
      <c r="AE503" s="141" t="str">
        <f t="shared" si="65"/>
        <v/>
      </c>
      <c r="AF503" s="14" t="str">
        <f t="shared" si="64"/>
        <v/>
      </c>
      <c r="AG503" s="306" t="str">
        <f>UPPER(IF($X503="","",IF(COUNTIF($AG$34:$AG502,$X503)&lt;1,$X503,"")))</f>
        <v/>
      </c>
      <c r="AH503" s="47" t="str">
        <f t="shared" si="60"/>
        <v/>
      </c>
      <c r="AI503" s="142" t="str">
        <f t="shared" si="66"/>
        <v/>
      </c>
      <c r="AJ503" s="6"/>
      <c r="AK503" s="43"/>
    </row>
    <row r="504" spans="1:37" s="139" customFormat="1">
      <c r="A504" s="47" t="str">
        <f t="shared" si="61"/>
        <v/>
      </c>
      <c r="B504" s="138" t="str">
        <f t="shared" si="62"/>
        <v/>
      </c>
      <c r="C504" s="303"/>
      <c r="D504" s="47">
        <v>470</v>
      </c>
      <c r="E504" s="47" t="str">
        <f t="shared" si="63"/>
        <v/>
      </c>
      <c r="F504" s="6"/>
      <c r="G504" s="6"/>
      <c r="H504" s="6"/>
      <c r="I504" s="6"/>
      <c r="J504" s="5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8"/>
      <c r="Z504" s="6"/>
      <c r="AA504" s="37"/>
      <c r="AB504" s="6"/>
      <c r="AC504" s="6"/>
      <c r="AD504" s="6"/>
      <c r="AE504" s="141" t="str">
        <f t="shared" si="65"/>
        <v/>
      </c>
      <c r="AF504" s="14" t="str">
        <f t="shared" si="64"/>
        <v/>
      </c>
      <c r="AG504" s="306" t="str">
        <f>UPPER(IF($X504="","",IF(COUNTIF($AG$34:$AG503,$X504)&lt;1,$X504,"")))</f>
        <v/>
      </c>
      <c r="AH504" s="47" t="str">
        <f t="shared" si="60"/>
        <v/>
      </c>
      <c r="AI504" s="142" t="str">
        <f t="shared" si="66"/>
        <v/>
      </c>
      <c r="AJ504" s="6"/>
      <c r="AK504" s="43"/>
    </row>
    <row r="505" spans="1:37" s="139" customFormat="1">
      <c r="A505" s="47" t="str">
        <f t="shared" si="61"/>
        <v/>
      </c>
      <c r="B505" s="138" t="str">
        <f t="shared" si="62"/>
        <v/>
      </c>
      <c r="C505" s="302"/>
      <c r="D505" s="47">
        <v>471</v>
      </c>
      <c r="E505" s="47" t="str">
        <f t="shared" si="63"/>
        <v/>
      </c>
      <c r="F505" s="6"/>
      <c r="G505" s="6"/>
      <c r="H505" s="6"/>
      <c r="I505" s="6"/>
      <c r="J505" s="5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8"/>
      <c r="Z505" s="6"/>
      <c r="AA505" s="37"/>
      <c r="AB505" s="6"/>
      <c r="AC505" s="6"/>
      <c r="AD505" s="6"/>
      <c r="AE505" s="141" t="str">
        <f t="shared" si="65"/>
        <v/>
      </c>
      <c r="AF505" s="14" t="str">
        <f t="shared" si="64"/>
        <v/>
      </c>
      <c r="AG505" s="306" t="str">
        <f>UPPER(IF($X505="","",IF(COUNTIF($AG$34:$AG504,$X505)&lt;1,$X505,"")))</f>
        <v/>
      </c>
      <c r="AH505" s="47" t="str">
        <f t="shared" si="60"/>
        <v/>
      </c>
      <c r="AI505" s="142" t="str">
        <f t="shared" si="66"/>
        <v/>
      </c>
      <c r="AJ505" s="6"/>
      <c r="AK505" s="43"/>
    </row>
    <row r="506" spans="1:37" s="139" customFormat="1">
      <c r="A506" s="47" t="str">
        <f t="shared" si="61"/>
        <v/>
      </c>
      <c r="B506" s="138" t="str">
        <f t="shared" si="62"/>
        <v/>
      </c>
      <c r="C506" s="302"/>
      <c r="D506" s="47">
        <v>472</v>
      </c>
      <c r="E506" s="47" t="str">
        <f t="shared" si="63"/>
        <v/>
      </c>
      <c r="F506" s="6"/>
      <c r="G506" s="6"/>
      <c r="H506" s="6"/>
      <c r="I506" s="6"/>
      <c r="J506" s="5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8"/>
      <c r="Z506" s="6"/>
      <c r="AA506" s="37"/>
      <c r="AB506" s="6"/>
      <c r="AC506" s="6"/>
      <c r="AD506" s="6"/>
      <c r="AE506" s="141" t="str">
        <f t="shared" si="65"/>
        <v/>
      </c>
      <c r="AF506" s="14" t="str">
        <f t="shared" si="64"/>
        <v/>
      </c>
      <c r="AG506" s="306" t="str">
        <f>UPPER(IF($X506="","",IF(COUNTIF($AG$34:$AG505,$X506)&lt;1,$X506,"")))</f>
        <v/>
      </c>
      <c r="AH506" s="47" t="str">
        <f t="shared" si="60"/>
        <v/>
      </c>
      <c r="AI506" s="142" t="str">
        <f t="shared" si="66"/>
        <v/>
      </c>
      <c r="AJ506" s="6"/>
      <c r="AK506" s="43"/>
    </row>
    <row r="507" spans="1:37" s="139" customFormat="1">
      <c r="A507" s="47" t="str">
        <f t="shared" si="61"/>
        <v/>
      </c>
      <c r="B507" s="138" t="str">
        <f t="shared" si="62"/>
        <v/>
      </c>
      <c r="C507" s="303"/>
      <c r="D507" s="47">
        <v>473</v>
      </c>
      <c r="E507" s="47" t="str">
        <f t="shared" si="63"/>
        <v/>
      </c>
      <c r="F507" s="6"/>
      <c r="G507" s="6"/>
      <c r="H507" s="6"/>
      <c r="I507" s="6"/>
      <c r="J507" s="5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8"/>
      <c r="Z507" s="6"/>
      <c r="AA507" s="37"/>
      <c r="AB507" s="6"/>
      <c r="AC507" s="6"/>
      <c r="AD507" s="6"/>
      <c r="AE507" s="141" t="str">
        <f t="shared" si="65"/>
        <v/>
      </c>
      <c r="AF507" s="14" t="str">
        <f t="shared" si="64"/>
        <v/>
      </c>
      <c r="AG507" s="306" t="str">
        <f>UPPER(IF($X507="","",IF(COUNTIF($AG$34:$AG506,$X507)&lt;1,$X507,"")))</f>
        <v/>
      </c>
      <c r="AH507" s="47" t="str">
        <f t="shared" si="60"/>
        <v/>
      </c>
      <c r="AI507" s="142" t="str">
        <f t="shared" si="66"/>
        <v/>
      </c>
      <c r="AJ507" s="6"/>
      <c r="AK507" s="43"/>
    </row>
    <row r="508" spans="1:37" s="139" customFormat="1">
      <c r="A508" s="47" t="str">
        <f t="shared" si="61"/>
        <v/>
      </c>
      <c r="B508" s="138" t="str">
        <f t="shared" si="62"/>
        <v/>
      </c>
      <c r="C508" s="303"/>
      <c r="D508" s="47">
        <v>474</v>
      </c>
      <c r="E508" s="47" t="str">
        <f t="shared" si="63"/>
        <v/>
      </c>
      <c r="F508" s="6"/>
      <c r="G508" s="6"/>
      <c r="H508" s="6"/>
      <c r="I508" s="6"/>
      <c r="J508" s="5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8"/>
      <c r="Z508" s="6"/>
      <c r="AA508" s="37"/>
      <c r="AB508" s="6"/>
      <c r="AC508" s="6"/>
      <c r="AD508" s="6"/>
      <c r="AE508" s="141" t="str">
        <f t="shared" si="65"/>
        <v/>
      </c>
      <c r="AF508" s="14" t="str">
        <f t="shared" si="64"/>
        <v/>
      </c>
      <c r="AG508" s="306" t="str">
        <f>UPPER(IF($X508="","",IF(COUNTIF($AG$34:$AG507,$X508)&lt;1,$X508,"")))</f>
        <v/>
      </c>
      <c r="AH508" s="47" t="str">
        <f t="shared" si="60"/>
        <v/>
      </c>
      <c r="AI508" s="142" t="str">
        <f t="shared" si="66"/>
        <v/>
      </c>
      <c r="AJ508" s="6"/>
      <c r="AK508" s="43"/>
    </row>
    <row r="509" spans="1:37" s="139" customFormat="1">
      <c r="A509" s="47" t="str">
        <f t="shared" si="61"/>
        <v/>
      </c>
      <c r="B509" s="138" t="str">
        <f t="shared" si="62"/>
        <v/>
      </c>
      <c r="C509" s="303"/>
      <c r="D509" s="47">
        <v>475</v>
      </c>
      <c r="E509" s="47" t="str">
        <f t="shared" si="63"/>
        <v/>
      </c>
      <c r="F509" s="6"/>
      <c r="G509" s="6"/>
      <c r="H509" s="6"/>
      <c r="I509" s="6"/>
      <c r="J509" s="5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8"/>
      <c r="Z509" s="6"/>
      <c r="AA509" s="37"/>
      <c r="AB509" s="6"/>
      <c r="AC509" s="6"/>
      <c r="AD509" s="6"/>
      <c r="AE509" s="141" t="str">
        <f t="shared" si="65"/>
        <v/>
      </c>
      <c r="AF509" s="14" t="str">
        <f t="shared" si="64"/>
        <v/>
      </c>
      <c r="AG509" s="306" t="str">
        <f>UPPER(IF($X509="","",IF(COUNTIF($AG$34:$AG508,$X509)&lt;1,$X509,"")))</f>
        <v/>
      </c>
      <c r="AH509" s="47" t="str">
        <f t="shared" si="60"/>
        <v/>
      </c>
      <c r="AI509" s="142" t="str">
        <f t="shared" si="66"/>
        <v/>
      </c>
      <c r="AJ509" s="6"/>
      <c r="AK509" s="43"/>
    </row>
    <row r="510" spans="1:37" s="139" customFormat="1">
      <c r="A510" s="47" t="str">
        <f t="shared" si="61"/>
        <v/>
      </c>
      <c r="B510" s="138" t="str">
        <f t="shared" si="62"/>
        <v/>
      </c>
      <c r="C510" s="302"/>
      <c r="D510" s="47">
        <v>476</v>
      </c>
      <c r="E510" s="47" t="str">
        <f t="shared" si="63"/>
        <v/>
      </c>
      <c r="F510" s="6"/>
      <c r="G510" s="6"/>
      <c r="H510" s="6"/>
      <c r="I510" s="6"/>
      <c r="J510" s="5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8"/>
      <c r="Z510" s="6"/>
      <c r="AA510" s="37"/>
      <c r="AB510" s="6"/>
      <c r="AC510" s="6"/>
      <c r="AD510" s="6"/>
      <c r="AE510" s="141" t="str">
        <f t="shared" si="65"/>
        <v/>
      </c>
      <c r="AF510" s="14" t="str">
        <f t="shared" si="64"/>
        <v/>
      </c>
      <c r="AG510" s="306" t="str">
        <f>UPPER(IF($X510="","",IF(COUNTIF($AG$34:$AG509,$X510)&lt;1,$X510,"")))</f>
        <v/>
      </c>
      <c r="AH510" s="47" t="str">
        <f t="shared" si="60"/>
        <v/>
      </c>
      <c r="AI510" s="142" t="str">
        <f t="shared" si="66"/>
        <v/>
      </c>
      <c r="AJ510" s="6"/>
      <c r="AK510" s="43"/>
    </row>
    <row r="511" spans="1:37" s="139" customFormat="1">
      <c r="A511" s="47" t="str">
        <f t="shared" si="61"/>
        <v/>
      </c>
      <c r="B511" s="138" t="str">
        <f t="shared" si="62"/>
        <v/>
      </c>
      <c r="C511" s="303"/>
      <c r="D511" s="47">
        <v>477</v>
      </c>
      <c r="E511" s="47" t="str">
        <f t="shared" si="63"/>
        <v/>
      </c>
      <c r="F511" s="6"/>
      <c r="G511" s="6"/>
      <c r="H511" s="6"/>
      <c r="I511" s="6"/>
      <c r="J511" s="5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8"/>
      <c r="Z511" s="6"/>
      <c r="AA511" s="37"/>
      <c r="AB511" s="6"/>
      <c r="AC511" s="6"/>
      <c r="AD511" s="6"/>
      <c r="AE511" s="141" t="str">
        <f t="shared" si="65"/>
        <v/>
      </c>
      <c r="AF511" s="14" t="str">
        <f t="shared" si="64"/>
        <v/>
      </c>
      <c r="AG511" s="306" t="str">
        <f>UPPER(IF($X511="","",IF(COUNTIF($AG$34:$AG510,$X511)&lt;1,$X511,"")))</f>
        <v/>
      </c>
      <c r="AH511" s="47" t="str">
        <f t="shared" si="60"/>
        <v/>
      </c>
      <c r="AI511" s="142" t="str">
        <f t="shared" si="66"/>
        <v/>
      </c>
      <c r="AJ511" s="6"/>
      <c r="AK511" s="43"/>
    </row>
    <row r="512" spans="1:37" s="139" customFormat="1">
      <c r="A512" s="47" t="str">
        <f t="shared" si="61"/>
        <v/>
      </c>
      <c r="B512" s="138" t="str">
        <f t="shared" si="62"/>
        <v/>
      </c>
      <c r="C512" s="302"/>
      <c r="D512" s="47">
        <v>478</v>
      </c>
      <c r="E512" s="47" t="str">
        <f t="shared" si="63"/>
        <v/>
      </c>
      <c r="F512" s="6"/>
      <c r="G512" s="6"/>
      <c r="H512" s="6"/>
      <c r="I512" s="6"/>
      <c r="J512" s="5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8"/>
      <c r="Z512" s="6"/>
      <c r="AA512" s="37"/>
      <c r="AB512" s="6"/>
      <c r="AC512" s="6"/>
      <c r="AD512" s="6"/>
      <c r="AE512" s="141" t="str">
        <f t="shared" si="65"/>
        <v/>
      </c>
      <c r="AF512" s="14" t="str">
        <f t="shared" si="64"/>
        <v/>
      </c>
      <c r="AG512" s="306" t="str">
        <f>UPPER(IF($X512="","",IF(COUNTIF($AG$34:$AG511,$X512)&lt;1,$X512,"")))</f>
        <v/>
      </c>
      <c r="AH512" s="47" t="str">
        <f t="shared" si="60"/>
        <v/>
      </c>
      <c r="AI512" s="142" t="str">
        <f t="shared" si="66"/>
        <v/>
      </c>
      <c r="AJ512" s="6"/>
      <c r="AK512" s="43"/>
    </row>
    <row r="513" spans="1:37" s="139" customFormat="1">
      <c r="A513" s="47" t="str">
        <f t="shared" si="61"/>
        <v/>
      </c>
      <c r="B513" s="138" t="str">
        <f t="shared" si="62"/>
        <v/>
      </c>
      <c r="C513" s="303"/>
      <c r="D513" s="47">
        <v>479</v>
      </c>
      <c r="E513" s="47" t="str">
        <f t="shared" si="63"/>
        <v/>
      </c>
      <c r="F513" s="6"/>
      <c r="G513" s="6"/>
      <c r="H513" s="6"/>
      <c r="I513" s="6"/>
      <c r="J513" s="5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8"/>
      <c r="Z513" s="6"/>
      <c r="AA513" s="37"/>
      <c r="AB513" s="6"/>
      <c r="AC513" s="6"/>
      <c r="AD513" s="6"/>
      <c r="AE513" s="141" t="str">
        <f t="shared" si="65"/>
        <v/>
      </c>
      <c r="AF513" s="14" t="str">
        <f t="shared" si="64"/>
        <v/>
      </c>
      <c r="AG513" s="306" t="str">
        <f>UPPER(IF($X513="","",IF(COUNTIF($AG$34:$AG512,$X513)&lt;1,$X513,"")))</f>
        <v/>
      </c>
      <c r="AH513" s="47" t="str">
        <f t="shared" si="60"/>
        <v/>
      </c>
      <c r="AI513" s="142" t="str">
        <f t="shared" si="66"/>
        <v/>
      </c>
      <c r="AJ513" s="6"/>
      <c r="AK513" s="43"/>
    </row>
    <row r="514" spans="1:37" s="139" customFormat="1">
      <c r="A514" s="47" t="str">
        <f t="shared" si="61"/>
        <v/>
      </c>
      <c r="B514" s="138" t="str">
        <f t="shared" si="62"/>
        <v/>
      </c>
      <c r="C514" s="302"/>
      <c r="D514" s="47">
        <v>480</v>
      </c>
      <c r="E514" s="47" t="str">
        <f t="shared" si="63"/>
        <v/>
      </c>
      <c r="F514" s="6"/>
      <c r="G514" s="6"/>
      <c r="H514" s="6"/>
      <c r="I514" s="6"/>
      <c r="J514" s="5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8"/>
      <c r="Z514" s="6"/>
      <c r="AA514" s="37"/>
      <c r="AB514" s="6"/>
      <c r="AC514" s="6"/>
      <c r="AD514" s="6"/>
      <c r="AE514" s="141" t="str">
        <f t="shared" si="65"/>
        <v/>
      </c>
      <c r="AF514" s="14" t="str">
        <f t="shared" si="64"/>
        <v/>
      </c>
      <c r="AG514" s="306" t="str">
        <f>UPPER(IF($X514="","",IF(COUNTIF($AG$34:$AG513,$X514)&lt;1,$X514,"")))</f>
        <v/>
      </c>
      <c r="AH514" s="47" t="str">
        <f t="shared" si="60"/>
        <v/>
      </c>
      <c r="AI514" s="142" t="str">
        <f t="shared" si="66"/>
        <v/>
      </c>
      <c r="AJ514" s="6"/>
      <c r="AK514" s="43"/>
    </row>
    <row r="515" spans="1:37" s="139" customFormat="1">
      <c r="A515" s="47" t="str">
        <f t="shared" si="61"/>
        <v/>
      </c>
      <c r="B515" s="138" t="str">
        <f t="shared" si="62"/>
        <v/>
      </c>
      <c r="C515" s="302"/>
      <c r="D515" s="47">
        <v>481</v>
      </c>
      <c r="E515" s="47" t="str">
        <f t="shared" si="63"/>
        <v/>
      </c>
      <c r="F515" s="6"/>
      <c r="G515" s="6"/>
      <c r="H515" s="6"/>
      <c r="I515" s="6"/>
      <c r="J515" s="5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8"/>
      <c r="Z515" s="6"/>
      <c r="AA515" s="37"/>
      <c r="AB515" s="6"/>
      <c r="AC515" s="6"/>
      <c r="AD515" s="6"/>
      <c r="AE515" s="141" t="str">
        <f t="shared" si="65"/>
        <v/>
      </c>
      <c r="AF515" s="14" t="str">
        <f t="shared" si="64"/>
        <v/>
      </c>
      <c r="AG515" s="306" t="str">
        <f>UPPER(IF($X515="","",IF(COUNTIF($AG$34:$AG514,$X515)&lt;1,$X515,"")))</f>
        <v/>
      </c>
      <c r="AH515" s="47" t="str">
        <f t="shared" si="60"/>
        <v/>
      </c>
      <c r="AI515" s="142" t="str">
        <f t="shared" si="66"/>
        <v/>
      </c>
      <c r="AJ515" s="6"/>
      <c r="AK515" s="43"/>
    </row>
    <row r="516" spans="1:37" s="139" customFormat="1">
      <c r="A516" s="47" t="str">
        <f t="shared" si="61"/>
        <v/>
      </c>
      <c r="B516" s="138" t="str">
        <f t="shared" si="62"/>
        <v/>
      </c>
      <c r="C516" s="301"/>
      <c r="D516" s="47">
        <v>482</v>
      </c>
      <c r="E516" s="47" t="str">
        <f t="shared" si="63"/>
        <v/>
      </c>
      <c r="F516" s="6"/>
      <c r="G516" s="6"/>
      <c r="H516" s="6"/>
      <c r="I516" s="6"/>
      <c r="J516" s="5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8"/>
      <c r="Z516" s="6"/>
      <c r="AA516" s="37"/>
      <c r="AB516" s="6"/>
      <c r="AC516" s="6"/>
      <c r="AD516" s="6"/>
      <c r="AE516" s="141" t="str">
        <f t="shared" si="65"/>
        <v/>
      </c>
      <c r="AF516" s="14" t="str">
        <f t="shared" si="64"/>
        <v/>
      </c>
      <c r="AG516" s="306" t="str">
        <f>UPPER(IF($X516="","",IF(COUNTIF($AG$34:$AG515,$X516)&lt;1,$X516,"")))</f>
        <v/>
      </c>
      <c r="AH516" s="47" t="str">
        <f t="shared" si="60"/>
        <v/>
      </c>
      <c r="AI516" s="142" t="str">
        <f t="shared" si="66"/>
        <v/>
      </c>
      <c r="AJ516" s="6"/>
      <c r="AK516" s="43"/>
    </row>
    <row r="517" spans="1:37" s="139" customFormat="1">
      <c r="A517" s="47" t="str">
        <f t="shared" si="61"/>
        <v/>
      </c>
      <c r="B517" s="138" t="str">
        <f t="shared" si="62"/>
        <v/>
      </c>
      <c r="C517" s="302"/>
      <c r="D517" s="47">
        <v>483</v>
      </c>
      <c r="E517" s="47" t="str">
        <f t="shared" si="63"/>
        <v/>
      </c>
      <c r="F517" s="6"/>
      <c r="G517" s="6"/>
      <c r="H517" s="6"/>
      <c r="I517" s="6"/>
      <c r="J517" s="5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8"/>
      <c r="Z517" s="6"/>
      <c r="AA517" s="37"/>
      <c r="AB517" s="6"/>
      <c r="AC517" s="6"/>
      <c r="AD517" s="6"/>
      <c r="AE517" s="141" t="str">
        <f t="shared" si="65"/>
        <v/>
      </c>
      <c r="AF517" s="14" t="str">
        <f t="shared" si="64"/>
        <v/>
      </c>
      <c r="AG517" s="306" t="str">
        <f>UPPER(IF($X517="","",IF(COUNTIF($AG$34:$AG516,$X517)&lt;1,$X517,"")))</f>
        <v/>
      </c>
      <c r="AH517" s="47" t="str">
        <f t="shared" si="60"/>
        <v/>
      </c>
      <c r="AI517" s="142" t="str">
        <f t="shared" si="66"/>
        <v/>
      </c>
      <c r="AJ517" s="6"/>
      <c r="AK517" s="43"/>
    </row>
    <row r="518" spans="1:37" s="139" customFormat="1">
      <c r="A518" s="47" t="str">
        <f t="shared" si="61"/>
        <v/>
      </c>
      <c r="B518" s="138" t="str">
        <f t="shared" si="62"/>
        <v/>
      </c>
      <c r="C518" s="302"/>
      <c r="D518" s="47">
        <v>484</v>
      </c>
      <c r="E518" s="47" t="str">
        <f t="shared" si="63"/>
        <v/>
      </c>
      <c r="F518" s="6"/>
      <c r="G518" s="6"/>
      <c r="H518" s="6"/>
      <c r="I518" s="6"/>
      <c r="J518" s="5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8"/>
      <c r="Z518" s="6"/>
      <c r="AA518" s="37"/>
      <c r="AB518" s="6"/>
      <c r="AC518" s="6"/>
      <c r="AD518" s="6"/>
      <c r="AE518" s="141" t="str">
        <f t="shared" si="65"/>
        <v/>
      </c>
      <c r="AF518" s="14" t="str">
        <f t="shared" si="64"/>
        <v/>
      </c>
      <c r="AG518" s="306" t="str">
        <f>UPPER(IF($X518="","",IF(COUNTIF($AG$34:$AG517,$X518)&lt;1,$X518,"")))</f>
        <v/>
      </c>
      <c r="AH518" s="47" t="str">
        <f t="shared" si="60"/>
        <v/>
      </c>
      <c r="AI518" s="142" t="str">
        <f t="shared" si="66"/>
        <v/>
      </c>
      <c r="AJ518" s="6"/>
      <c r="AK518" s="43"/>
    </row>
    <row r="519" spans="1:37" s="139" customFormat="1">
      <c r="A519" s="47" t="str">
        <f t="shared" si="61"/>
        <v/>
      </c>
      <c r="B519" s="138" t="str">
        <f t="shared" si="62"/>
        <v/>
      </c>
      <c r="C519" s="302"/>
      <c r="D519" s="47">
        <v>485</v>
      </c>
      <c r="E519" s="47" t="str">
        <f t="shared" si="63"/>
        <v/>
      </c>
      <c r="F519" s="6"/>
      <c r="G519" s="6"/>
      <c r="H519" s="6"/>
      <c r="I519" s="6"/>
      <c r="J519" s="5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8"/>
      <c r="Z519" s="6"/>
      <c r="AA519" s="37"/>
      <c r="AB519" s="6"/>
      <c r="AC519" s="6"/>
      <c r="AD519" s="6"/>
      <c r="AE519" s="141" t="str">
        <f t="shared" si="65"/>
        <v/>
      </c>
      <c r="AF519" s="14" t="str">
        <f t="shared" si="64"/>
        <v/>
      </c>
      <c r="AG519" s="306" t="str">
        <f>UPPER(IF($X519="","",IF(COUNTIF($AG$34:$AG518,$X519)&lt;1,$X519,"")))</f>
        <v/>
      </c>
      <c r="AH519" s="47" t="str">
        <f t="shared" si="60"/>
        <v/>
      </c>
      <c r="AI519" s="142" t="str">
        <f t="shared" si="66"/>
        <v/>
      </c>
      <c r="AJ519" s="6"/>
      <c r="AK519" s="43"/>
    </row>
    <row r="520" spans="1:37" s="139" customFormat="1">
      <c r="A520" s="47" t="str">
        <f t="shared" si="61"/>
        <v/>
      </c>
      <c r="B520" s="138" t="str">
        <f t="shared" si="62"/>
        <v/>
      </c>
      <c r="C520" s="302"/>
      <c r="D520" s="47">
        <v>486</v>
      </c>
      <c r="E520" s="47" t="str">
        <f t="shared" si="63"/>
        <v/>
      </c>
      <c r="F520" s="6"/>
      <c r="G520" s="6"/>
      <c r="H520" s="6"/>
      <c r="I520" s="6"/>
      <c r="J520" s="5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8"/>
      <c r="Z520" s="6"/>
      <c r="AA520" s="37"/>
      <c r="AB520" s="6"/>
      <c r="AC520" s="6"/>
      <c r="AD520" s="6"/>
      <c r="AE520" s="141" t="str">
        <f t="shared" si="65"/>
        <v/>
      </c>
      <c r="AF520" s="14" t="str">
        <f t="shared" si="64"/>
        <v/>
      </c>
      <c r="AG520" s="306" t="str">
        <f>UPPER(IF($X520="","",IF(COUNTIF($AG$34:$AG519,$X520)&lt;1,$X520,"")))</f>
        <v/>
      </c>
      <c r="AH520" s="47" t="str">
        <f t="shared" si="60"/>
        <v/>
      </c>
      <c r="AI520" s="142" t="str">
        <f t="shared" si="66"/>
        <v/>
      </c>
      <c r="AJ520" s="6"/>
      <c r="AK520" s="43"/>
    </row>
    <row r="521" spans="1:37" s="139" customFormat="1">
      <c r="A521" s="47" t="str">
        <f t="shared" si="61"/>
        <v/>
      </c>
      <c r="B521" s="138" t="str">
        <f t="shared" si="62"/>
        <v/>
      </c>
      <c r="C521" s="303"/>
      <c r="D521" s="47">
        <v>487</v>
      </c>
      <c r="E521" s="47" t="str">
        <f t="shared" si="63"/>
        <v/>
      </c>
      <c r="F521" s="6"/>
      <c r="G521" s="6"/>
      <c r="H521" s="6"/>
      <c r="I521" s="6"/>
      <c r="J521" s="5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8"/>
      <c r="Z521" s="6"/>
      <c r="AA521" s="37"/>
      <c r="AB521" s="6"/>
      <c r="AC521" s="6"/>
      <c r="AD521" s="6"/>
      <c r="AE521" s="141" t="str">
        <f t="shared" si="65"/>
        <v/>
      </c>
      <c r="AF521" s="14" t="str">
        <f t="shared" si="64"/>
        <v/>
      </c>
      <c r="AG521" s="306" t="str">
        <f>UPPER(IF($X521="","",IF(COUNTIF($AG$34:$AG520,$X521)&lt;1,$X521,"")))</f>
        <v/>
      </c>
      <c r="AH521" s="47" t="str">
        <f t="shared" si="60"/>
        <v/>
      </c>
      <c r="AI521" s="142" t="str">
        <f t="shared" si="66"/>
        <v/>
      </c>
      <c r="AJ521" s="6"/>
      <c r="AK521" s="43"/>
    </row>
    <row r="522" spans="1:37" s="139" customFormat="1">
      <c r="A522" s="47" t="str">
        <f t="shared" si="61"/>
        <v/>
      </c>
      <c r="B522" s="138" t="str">
        <f t="shared" si="62"/>
        <v/>
      </c>
      <c r="C522" s="301"/>
      <c r="D522" s="47">
        <v>488</v>
      </c>
      <c r="E522" s="47" t="str">
        <f t="shared" si="63"/>
        <v/>
      </c>
      <c r="F522" s="6"/>
      <c r="G522" s="6"/>
      <c r="H522" s="6"/>
      <c r="I522" s="6"/>
      <c r="J522" s="5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8"/>
      <c r="Z522" s="6"/>
      <c r="AA522" s="37"/>
      <c r="AB522" s="6"/>
      <c r="AC522" s="6"/>
      <c r="AD522" s="6"/>
      <c r="AE522" s="141" t="str">
        <f t="shared" si="65"/>
        <v/>
      </c>
      <c r="AF522" s="14" t="str">
        <f t="shared" si="64"/>
        <v/>
      </c>
      <c r="AG522" s="306" t="str">
        <f>UPPER(IF($X522="","",IF(COUNTIF($AG$34:$AG521,$X522)&lt;1,$X522,"")))</f>
        <v/>
      </c>
      <c r="AH522" s="47" t="str">
        <f t="shared" si="60"/>
        <v/>
      </c>
      <c r="AI522" s="142" t="str">
        <f t="shared" si="66"/>
        <v/>
      </c>
      <c r="AJ522" s="6"/>
      <c r="AK522" s="43"/>
    </row>
    <row r="523" spans="1:37" s="139" customFormat="1">
      <c r="A523" s="47" t="str">
        <f t="shared" si="61"/>
        <v/>
      </c>
      <c r="B523" s="138" t="str">
        <f t="shared" si="62"/>
        <v/>
      </c>
      <c r="C523" s="304"/>
      <c r="D523" s="47">
        <v>489</v>
      </c>
      <c r="E523" s="47" t="str">
        <f t="shared" si="63"/>
        <v/>
      </c>
      <c r="F523" s="6"/>
      <c r="G523" s="6"/>
      <c r="H523" s="6"/>
      <c r="I523" s="6"/>
      <c r="J523" s="5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8"/>
      <c r="Z523" s="6"/>
      <c r="AA523" s="37"/>
      <c r="AB523" s="6"/>
      <c r="AC523" s="6"/>
      <c r="AD523" s="6"/>
      <c r="AE523" s="141" t="str">
        <f t="shared" si="65"/>
        <v/>
      </c>
      <c r="AF523" s="14" t="str">
        <f t="shared" si="64"/>
        <v/>
      </c>
      <c r="AG523" s="306" t="str">
        <f>UPPER(IF($X523="","",IF(COUNTIF($AG$34:$AG522,$X523)&lt;1,$X523,"")))</f>
        <v/>
      </c>
      <c r="AH523" s="47" t="str">
        <f t="shared" si="60"/>
        <v/>
      </c>
      <c r="AI523" s="142" t="str">
        <f t="shared" si="66"/>
        <v/>
      </c>
      <c r="AJ523" s="6"/>
      <c r="AK523" s="43"/>
    </row>
    <row r="524" spans="1:37" s="139" customFormat="1">
      <c r="A524" s="47" t="str">
        <f t="shared" si="61"/>
        <v/>
      </c>
      <c r="B524" s="138" t="str">
        <f t="shared" si="62"/>
        <v/>
      </c>
      <c r="C524" s="303"/>
      <c r="D524" s="47">
        <v>490</v>
      </c>
      <c r="E524" s="47" t="str">
        <f t="shared" si="63"/>
        <v/>
      </c>
      <c r="F524" s="6"/>
      <c r="G524" s="6"/>
      <c r="H524" s="6"/>
      <c r="I524" s="6"/>
      <c r="J524" s="5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8"/>
      <c r="Z524" s="6"/>
      <c r="AA524" s="37"/>
      <c r="AB524" s="6"/>
      <c r="AC524" s="6"/>
      <c r="AD524" s="6"/>
      <c r="AE524" s="141" t="str">
        <f t="shared" si="65"/>
        <v/>
      </c>
      <c r="AF524" s="14" t="str">
        <f t="shared" si="64"/>
        <v/>
      </c>
      <c r="AG524" s="306" t="str">
        <f>UPPER(IF($X524="","",IF(COUNTIF($AG$34:$AG523,$X524)&lt;1,$X524,"")))</f>
        <v/>
      </c>
      <c r="AH524" s="47" t="str">
        <f t="shared" si="60"/>
        <v/>
      </c>
      <c r="AI524" s="142" t="str">
        <f t="shared" si="66"/>
        <v/>
      </c>
      <c r="AJ524" s="6"/>
      <c r="AK524" s="43"/>
    </row>
    <row r="525" spans="1:37" s="139" customFormat="1">
      <c r="A525" s="47" t="str">
        <f t="shared" si="61"/>
        <v/>
      </c>
      <c r="B525" s="138" t="str">
        <f t="shared" si="62"/>
        <v/>
      </c>
      <c r="C525" s="303"/>
      <c r="D525" s="47">
        <v>491</v>
      </c>
      <c r="E525" s="47" t="str">
        <f t="shared" si="63"/>
        <v/>
      </c>
      <c r="F525" s="6"/>
      <c r="G525" s="6"/>
      <c r="H525" s="6"/>
      <c r="I525" s="6"/>
      <c r="J525" s="5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8"/>
      <c r="Z525" s="6"/>
      <c r="AA525" s="37"/>
      <c r="AB525" s="6"/>
      <c r="AC525" s="6"/>
      <c r="AD525" s="6"/>
      <c r="AE525" s="141" t="str">
        <f t="shared" si="65"/>
        <v/>
      </c>
      <c r="AF525" s="14" t="str">
        <f t="shared" si="64"/>
        <v/>
      </c>
      <c r="AG525" s="306" t="str">
        <f>UPPER(IF($X525="","",IF(COUNTIF($AG$34:$AG524,$X525)&lt;1,$X525,"")))</f>
        <v/>
      </c>
      <c r="AH525" s="47" t="str">
        <f t="shared" si="60"/>
        <v/>
      </c>
      <c r="AI525" s="142" t="str">
        <f t="shared" si="66"/>
        <v/>
      </c>
      <c r="AJ525" s="6"/>
      <c r="AK525" s="43"/>
    </row>
    <row r="526" spans="1:37" s="139" customFormat="1">
      <c r="A526" s="47" t="str">
        <f t="shared" si="61"/>
        <v/>
      </c>
      <c r="B526" s="138" t="str">
        <f t="shared" si="62"/>
        <v/>
      </c>
      <c r="C526" s="303"/>
      <c r="D526" s="47">
        <v>492</v>
      </c>
      <c r="E526" s="47" t="str">
        <f t="shared" si="63"/>
        <v/>
      </c>
      <c r="F526" s="6"/>
      <c r="G526" s="6"/>
      <c r="H526" s="6"/>
      <c r="I526" s="6"/>
      <c r="J526" s="5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8"/>
      <c r="Z526" s="6"/>
      <c r="AA526" s="37"/>
      <c r="AB526" s="6"/>
      <c r="AC526" s="6"/>
      <c r="AD526" s="6"/>
      <c r="AE526" s="141" t="str">
        <f t="shared" si="65"/>
        <v/>
      </c>
      <c r="AF526" s="14" t="str">
        <f t="shared" si="64"/>
        <v/>
      </c>
      <c r="AG526" s="306" t="str">
        <f>UPPER(IF($X526="","",IF(COUNTIF($AG$34:$AG525,$X526)&lt;1,$X526,"")))</f>
        <v/>
      </c>
      <c r="AH526" s="47" t="str">
        <f t="shared" si="60"/>
        <v/>
      </c>
      <c r="AI526" s="142" t="str">
        <f t="shared" si="66"/>
        <v/>
      </c>
      <c r="AJ526" s="6"/>
      <c r="AK526" s="43"/>
    </row>
    <row r="527" spans="1:37" s="139" customFormat="1">
      <c r="A527" s="47" t="str">
        <f t="shared" si="61"/>
        <v/>
      </c>
      <c r="B527" s="138" t="str">
        <f t="shared" si="62"/>
        <v/>
      </c>
      <c r="C527" s="302"/>
      <c r="D527" s="47">
        <v>493</v>
      </c>
      <c r="E527" s="47" t="str">
        <f t="shared" si="63"/>
        <v/>
      </c>
      <c r="F527" s="6"/>
      <c r="G527" s="6"/>
      <c r="H527" s="6"/>
      <c r="I527" s="6"/>
      <c r="J527" s="5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8"/>
      <c r="Z527" s="6"/>
      <c r="AA527" s="37"/>
      <c r="AB527" s="6"/>
      <c r="AC527" s="6"/>
      <c r="AD527" s="6"/>
      <c r="AE527" s="141" t="str">
        <f t="shared" si="65"/>
        <v/>
      </c>
      <c r="AF527" s="14" t="str">
        <f t="shared" si="64"/>
        <v/>
      </c>
      <c r="AG527" s="306" t="str">
        <f>UPPER(IF($X527="","",IF(COUNTIF($AG$34:$AG526,$X527)&lt;1,$X527,"")))</f>
        <v/>
      </c>
      <c r="AH527" s="47" t="str">
        <f t="shared" si="60"/>
        <v/>
      </c>
      <c r="AI527" s="142" t="str">
        <f t="shared" si="66"/>
        <v/>
      </c>
      <c r="AJ527" s="6"/>
      <c r="AK527" s="43"/>
    </row>
    <row r="528" spans="1:37" s="139" customFormat="1">
      <c r="A528" s="47" t="str">
        <f t="shared" si="61"/>
        <v/>
      </c>
      <c r="B528" s="138" t="str">
        <f t="shared" si="62"/>
        <v/>
      </c>
      <c r="C528" s="303"/>
      <c r="D528" s="47">
        <v>494</v>
      </c>
      <c r="E528" s="47" t="str">
        <f t="shared" si="63"/>
        <v/>
      </c>
      <c r="F528" s="6"/>
      <c r="G528" s="6"/>
      <c r="H528" s="6"/>
      <c r="I528" s="6"/>
      <c r="J528" s="5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8"/>
      <c r="Z528" s="6"/>
      <c r="AA528" s="37"/>
      <c r="AB528" s="6"/>
      <c r="AC528" s="6"/>
      <c r="AD528" s="6"/>
      <c r="AE528" s="141" t="str">
        <f t="shared" si="65"/>
        <v/>
      </c>
      <c r="AF528" s="14" t="str">
        <f t="shared" si="64"/>
        <v/>
      </c>
      <c r="AG528" s="306" t="str">
        <f>UPPER(IF($X528="","",IF(COUNTIF($AG$34:$AG527,$X528)&lt;1,$X528,"")))</f>
        <v/>
      </c>
      <c r="AH528" s="47" t="str">
        <f t="shared" si="60"/>
        <v/>
      </c>
      <c r="AI528" s="142" t="str">
        <f t="shared" si="66"/>
        <v/>
      </c>
      <c r="AJ528" s="6"/>
      <c r="AK528" s="43"/>
    </row>
    <row r="529" spans="1:37" s="139" customFormat="1">
      <c r="A529" s="47" t="str">
        <f t="shared" si="61"/>
        <v/>
      </c>
      <c r="B529" s="138" t="str">
        <f t="shared" si="62"/>
        <v/>
      </c>
      <c r="C529" s="302"/>
      <c r="D529" s="47">
        <v>495</v>
      </c>
      <c r="E529" s="47" t="str">
        <f t="shared" si="63"/>
        <v/>
      </c>
      <c r="F529" s="6"/>
      <c r="G529" s="6"/>
      <c r="H529" s="6"/>
      <c r="I529" s="6"/>
      <c r="J529" s="5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8"/>
      <c r="Z529" s="6"/>
      <c r="AA529" s="37"/>
      <c r="AB529" s="6"/>
      <c r="AC529" s="6"/>
      <c r="AD529" s="6"/>
      <c r="AE529" s="141" t="str">
        <f t="shared" si="65"/>
        <v/>
      </c>
      <c r="AF529" s="14" t="str">
        <f t="shared" si="64"/>
        <v/>
      </c>
      <c r="AG529" s="306" t="str">
        <f>UPPER(IF($X529="","",IF(COUNTIF($AG$34:$AG528,$X529)&lt;1,$X529,"")))</f>
        <v/>
      </c>
      <c r="AH529" s="47" t="str">
        <f t="shared" si="60"/>
        <v/>
      </c>
      <c r="AI529" s="142" t="str">
        <f t="shared" si="66"/>
        <v/>
      </c>
      <c r="AJ529" s="6"/>
      <c r="AK529" s="43"/>
    </row>
    <row r="530" spans="1:37" s="139" customFormat="1">
      <c r="A530" s="47" t="str">
        <f t="shared" si="61"/>
        <v/>
      </c>
      <c r="B530" s="138" t="str">
        <f t="shared" si="62"/>
        <v/>
      </c>
      <c r="C530" s="303"/>
      <c r="D530" s="47">
        <v>496</v>
      </c>
      <c r="E530" s="47" t="str">
        <f t="shared" si="63"/>
        <v/>
      </c>
      <c r="F530" s="6"/>
      <c r="G530" s="6"/>
      <c r="H530" s="6"/>
      <c r="I530" s="6"/>
      <c r="J530" s="5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8"/>
      <c r="Z530" s="6"/>
      <c r="AA530" s="37"/>
      <c r="AB530" s="6"/>
      <c r="AC530" s="6"/>
      <c r="AD530" s="6"/>
      <c r="AE530" s="141" t="str">
        <f t="shared" si="65"/>
        <v/>
      </c>
      <c r="AF530" s="14" t="str">
        <f t="shared" si="64"/>
        <v/>
      </c>
      <c r="AG530" s="306" t="str">
        <f>UPPER(IF($X530="","",IF(COUNTIF($AG$34:$AG529,$X530)&lt;1,$X530,"")))</f>
        <v/>
      </c>
      <c r="AH530" s="47" t="str">
        <f t="shared" si="60"/>
        <v/>
      </c>
      <c r="AI530" s="142" t="str">
        <f t="shared" si="66"/>
        <v/>
      </c>
      <c r="AJ530" s="6"/>
      <c r="AK530" s="43"/>
    </row>
    <row r="531" spans="1:37" s="139" customFormat="1">
      <c r="A531" s="47" t="str">
        <f t="shared" si="61"/>
        <v/>
      </c>
      <c r="B531" s="138" t="str">
        <f t="shared" si="62"/>
        <v/>
      </c>
      <c r="C531" s="302"/>
      <c r="D531" s="47">
        <v>497</v>
      </c>
      <c r="E531" s="47" t="str">
        <f t="shared" si="63"/>
        <v/>
      </c>
      <c r="F531" s="6"/>
      <c r="G531" s="6"/>
      <c r="H531" s="6"/>
      <c r="I531" s="6"/>
      <c r="J531" s="5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8"/>
      <c r="Z531" s="6"/>
      <c r="AA531" s="37"/>
      <c r="AB531" s="6"/>
      <c r="AC531" s="6"/>
      <c r="AD531" s="6"/>
      <c r="AE531" s="141" t="str">
        <f t="shared" si="65"/>
        <v/>
      </c>
      <c r="AF531" s="14" t="str">
        <f t="shared" si="64"/>
        <v/>
      </c>
      <c r="AG531" s="306" t="str">
        <f>UPPER(IF($X531="","",IF(COUNTIF($AG$34:$AG530,$X531)&lt;1,$X531,"")))</f>
        <v/>
      </c>
      <c r="AH531" s="47" t="str">
        <f t="shared" ref="AH531:AH594" si="67">IF(X531="","",IF(COUNTIF(X$35:X$1035,$X531)&lt;4,"每隊最少4人",IF(COUNTIF(X$35:X$1035,X531)&gt;6,"每隊最多6人",COUNTIF(X$35:X$1035,X531))))</f>
        <v/>
      </c>
      <c r="AI531" s="142" t="str">
        <f t="shared" si="66"/>
        <v/>
      </c>
      <c r="AJ531" s="6"/>
      <c r="AK531" s="43"/>
    </row>
    <row r="532" spans="1:37" s="139" customFormat="1">
      <c r="A532" s="47" t="str">
        <f t="shared" si="61"/>
        <v/>
      </c>
      <c r="B532" s="138" t="str">
        <f t="shared" si="62"/>
        <v/>
      </c>
      <c r="C532" s="302"/>
      <c r="D532" s="47">
        <v>498</v>
      </c>
      <c r="E532" s="47" t="str">
        <f t="shared" si="63"/>
        <v/>
      </c>
      <c r="F532" s="6"/>
      <c r="G532" s="6"/>
      <c r="H532" s="6"/>
      <c r="I532" s="6"/>
      <c r="J532" s="5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8"/>
      <c r="Z532" s="6"/>
      <c r="AA532" s="37"/>
      <c r="AB532" s="6"/>
      <c r="AC532" s="6"/>
      <c r="AD532" s="6"/>
      <c r="AE532" s="141" t="str">
        <f t="shared" si="65"/>
        <v/>
      </c>
      <c r="AF532" s="14" t="str">
        <f t="shared" si="64"/>
        <v/>
      </c>
      <c r="AG532" s="306" t="str">
        <f>UPPER(IF($X532="","",IF(COUNTIF($AG$34:$AG531,$X532)&lt;1,$X532,"")))</f>
        <v/>
      </c>
      <c r="AH532" s="47" t="str">
        <f t="shared" si="67"/>
        <v/>
      </c>
      <c r="AI532" s="142" t="str">
        <f t="shared" si="66"/>
        <v/>
      </c>
      <c r="AJ532" s="6"/>
      <c r="AK532" s="43"/>
    </row>
    <row r="533" spans="1:37" s="139" customFormat="1">
      <c r="A533" s="47" t="str">
        <f t="shared" si="61"/>
        <v/>
      </c>
      <c r="B533" s="138" t="str">
        <f t="shared" si="62"/>
        <v/>
      </c>
      <c r="C533" s="302"/>
      <c r="D533" s="47">
        <v>499</v>
      </c>
      <c r="E533" s="47" t="str">
        <f t="shared" si="63"/>
        <v/>
      </c>
      <c r="F533" s="6"/>
      <c r="G533" s="6"/>
      <c r="H533" s="6"/>
      <c r="I533" s="6"/>
      <c r="J533" s="5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8"/>
      <c r="Z533" s="6"/>
      <c r="AA533" s="37"/>
      <c r="AB533" s="6"/>
      <c r="AC533" s="6"/>
      <c r="AD533" s="6"/>
      <c r="AE533" s="141" t="str">
        <f t="shared" si="65"/>
        <v/>
      </c>
      <c r="AF533" s="14" t="str">
        <f t="shared" si="64"/>
        <v/>
      </c>
      <c r="AG533" s="306" t="str">
        <f>UPPER(IF($X533="","",IF(COUNTIF($AG$34:$AG532,$X533)&lt;1,$X533,"")))</f>
        <v/>
      </c>
      <c r="AH533" s="47" t="str">
        <f t="shared" si="67"/>
        <v/>
      </c>
      <c r="AI533" s="142" t="str">
        <f t="shared" si="66"/>
        <v/>
      </c>
      <c r="AJ533" s="6"/>
      <c r="AK533" s="43"/>
    </row>
    <row r="534" spans="1:37" s="139" customFormat="1">
      <c r="A534" s="47" t="str">
        <f t="shared" si="61"/>
        <v/>
      </c>
      <c r="B534" s="138" t="str">
        <f t="shared" si="62"/>
        <v/>
      </c>
      <c r="C534" s="303"/>
      <c r="D534" s="47">
        <v>500</v>
      </c>
      <c r="E534" s="47" t="str">
        <f t="shared" si="63"/>
        <v/>
      </c>
      <c r="F534" s="6"/>
      <c r="G534" s="6"/>
      <c r="H534" s="6"/>
      <c r="I534" s="6"/>
      <c r="J534" s="5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8"/>
      <c r="Z534" s="6"/>
      <c r="AA534" s="37"/>
      <c r="AB534" s="6"/>
      <c r="AC534" s="6"/>
      <c r="AD534" s="6"/>
      <c r="AE534" s="141" t="str">
        <f t="shared" si="65"/>
        <v/>
      </c>
      <c r="AF534" s="14" t="str">
        <f t="shared" si="64"/>
        <v/>
      </c>
      <c r="AG534" s="306" t="str">
        <f>UPPER(IF($X534="","",IF(COUNTIF($AG$34:$AG533,$X534)&lt;1,$X534,"")))</f>
        <v/>
      </c>
      <c r="AH534" s="47" t="str">
        <f t="shared" si="67"/>
        <v/>
      </c>
      <c r="AI534" s="142" t="str">
        <f t="shared" si="66"/>
        <v/>
      </c>
      <c r="AJ534" s="6"/>
      <c r="AK534" s="43"/>
    </row>
    <row r="535" spans="1:37" s="139" customFormat="1">
      <c r="A535" s="47" t="str">
        <f t="shared" si="61"/>
        <v/>
      </c>
      <c r="B535" s="138" t="str">
        <f t="shared" si="62"/>
        <v/>
      </c>
      <c r="C535" s="301"/>
      <c r="D535" s="47">
        <v>501</v>
      </c>
      <c r="E535" s="47" t="str">
        <f t="shared" si="63"/>
        <v/>
      </c>
      <c r="F535" s="6"/>
      <c r="G535" s="6"/>
      <c r="H535" s="6"/>
      <c r="I535" s="6"/>
      <c r="J535" s="5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8"/>
      <c r="Z535" s="6"/>
      <c r="AA535" s="37"/>
      <c r="AB535" s="6"/>
      <c r="AC535" s="6"/>
      <c r="AD535" s="6"/>
      <c r="AE535" s="141" t="str">
        <f t="shared" si="65"/>
        <v/>
      </c>
      <c r="AF535" s="14" t="str">
        <f t="shared" si="64"/>
        <v/>
      </c>
      <c r="AG535" s="306" t="str">
        <f>UPPER(IF($X535="","",IF(COUNTIF($AG$34:$AG534,$X535)&lt;1,$X535,"")))</f>
        <v/>
      </c>
      <c r="AH535" s="47" t="str">
        <f t="shared" si="67"/>
        <v/>
      </c>
      <c r="AI535" s="142" t="str">
        <f t="shared" si="66"/>
        <v/>
      </c>
      <c r="AJ535" s="6"/>
      <c r="AK535" s="43"/>
    </row>
    <row r="536" spans="1:37" s="139" customFormat="1">
      <c r="A536" s="47" t="str">
        <f t="shared" si="61"/>
        <v/>
      </c>
      <c r="B536" s="138" t="str">
        <f t="shared" si="62"/>
        <v/>
      </c>
      <c r="C536" s="303"/>
      <c r="D536" s="47">
        <v>502</v>
      </c>
      <c r="E536" s="47" t="str">
        <f t="shared" si="63"/>
        <v/>
      </c>
      <c r="F536" s="6"/>
      <c r="G536" s="6"/>
      <c r="H536" s="6"/>
      <c r="I536" s="6"/>
      <c r="J536" s="5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8"/>
      <c r="Z536" s="6"/>
      <c r="AA536" s="37"/>
      <c r="AB536" s="6"/>
      <c r="AC536" s="6"/>
      <c r="AD536" s="6"/>
      <c r="AE536" s="141" t="str">
        <f t="shared" si="65"/>
        <v/>
      </c>
      <c r="AF536" s="14" t="str">
        <f t="shared" si="64"/>
        <v/>
      </c>
      <c r="AG536" s="306" t="str">
        <f>UPPER(IF($X536="","",IF(COUNTIF($AG$34:$AG535,$X536)&lt;1,$X536,"")))</f>
        <v/>
      </c>
      <c r="AH536" s="47" t="str">
        <f t="shared" si="67"/>
        <v/>
      </c>
      <c r="AI536" s="142" t="str">
        <f t="shared" si="66"/>
        <v/>
      </c>
      <c r="AJ536" s="6"/>
      <c r="AK536" s="43"/>
    </row>
    <row r="537" spans="1:37" s="139" customFormat="1">
      <c r="A537" s="47" t="str">
        <f t="shared" si="61"/>
        <v/>
      </c>
      <c r="B537" s="138" t="str">
        <f t="shared" si="62"/>
        <v/>
      </c>
      <c r="C537" s="302"/>
      <c r="D537" s="47">
        <v>503</v>
      </c>
      <c r="E537" s="47" t="str">
        <f t="shared" si="63"/>
        <v/>
      </c>
      <c r="F537" s="6"/>
      <c r="G537" s="6"/>
      <c r="H537" s="6"/>
      <c r="I537" s="6"/>
      <c r="J537" s="5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8"/>
      <c r="Z537" s="6"/>
      <c r="AA537" s="37"/>
      <c r="AB537" s="6"/>
      <c r="AC537" s="6"/>
      <c r="AD537" s="6"/>
      <c r="AE537" s="141" t="str">
        <f t="shared" si="65"/>
        <v/>
      </c>
      <c r="AF537" s="14" t="str">
        <f t="shared" si="64"/>
        <v/>
      </c>
      <c r="AG537" s="306" t="str">
        <f>UPPER(IF($X537="","",IF(COUNTIF($AG$34:$AG536,$X537)&lt;1,$X537,"")))</f>
        <v/>
      </c>
      <c r="AH537" s="47" t="str">
        <f t="shared" si="67"/>
        <v/>
      </c>
      <c r="AI537" s="142" t="str">
        <f t="shared" si="66"/>
        <v/>
      </c>
      <c r="AJ537" s="6"/>
      <c r="AK537" s="43"/>
    </row>
    <row r="538" spans="1:37" s="139" customFormat="1">
      <c r="A538" s="47" t="str">
        <f t="shared" si="61"/>
        <v/>
      </c>
      <c r="B538" s="138" t="str">
        <f t="shared" si="62"/>
        <v/>
      </c>
      <c r="C538" s="303"/>
      <c r="D538" s="47">
        <v>504</v>
      </c>
      <c r="E538" s="47" t="str">
        <f t="shared" si="63"/>
        <v/>
      </c>
      <c r="F538" s="6"/>
      <c r="G538" s="6"/>
      <c r="H538" s="6"/>
      <c r="I538" s="6"/>
      <c r="J538" s="5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8"/>
      <c r="Z538" s="6"/>
      <c r="AA538" s="37"/>
      <c r="AB538" s="6"/>
      <c r="AC538" s="6"/>
      <c r="AD538" s="6"/>
      <c r="AE538" s="141" t="str">
        <f t="shared" si="65"/>
        <v/>
      </c>
      <c r="AF538" s="14" t="str">
        <f t="shared" si="64"/>
        <v/>
      </c>
      <c r="AG538" s="306" t="str">
        <f>UPPER(IF($X538="","",IF(COUNTIF($AG$34:$AG537,$X538)&lt;1,$X538,"")))</f>
        <v/>
      </c>
      <c r="AH538" s="47" t="str">
        <f t="shared" si="67"/>
        <v/>
      </c>
      <c r="AI538" s="142" t="str">
        <f t="shared" si="66"/>
        <v/>
      </c>
      <c r="AJ538" s="6"/>
      <c r="AK538" s="43"/>
    </row>
    <row r="539" spans="1:37" s="139" customFormat="1">
      <c r="A539" s="47" t="str">
        <f t="shared" si="61"/>
        <v/>
      </c>
      <c r="B539" s="138" t="str">
        <f t="shared" si="62"/>
        <v/>
      </c>
      <c r="C539" s="302"/>
      <c r="D539" s="47">
        <v>505</v>
      </c>
      <c r="E539" s="47" t="str">
        <f t="shared" si="63"/>
        <v/>
      </c>
      <c r="F539" s="6"/>
      <c r="G539" s="6"/>
      <c r="H539" s="6"/>
      <c r="I539" s="6"/>
      <c r="J539" s="5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8"/>
      <c r="Z539" s="6"/>
      <c r="AA539" s="37"/>
      <c r="AB539" s="6"/>
      <c r="AC539" s="6"/>
      <c r="AD539" s="6"/>
      <c r="AE539" s="141" t="str">
        <f t="shared" si="65"/>
        <v/>
      </c>
      <c r="AF539" s="14" t="str">
        <f t="shared" si="64"/>
        <v/>
      </c>
      <c r="AG539" s="306" t="str">
        <f>UPPER(IF($X539="","",IF(COUNTIF($AG$34:$AG538,$X539)&lt;1,$X539,"")))</f>
        <v/>
      </c>
      <c r="AH539" s="47" t="str">
        <f t="shared" si="67"/>
        <v/>
      </c>
      <c r="AI539" s="142" t="str">
        <f t="shared" si="66"/>
        <v/>
      </c>
      <c r="AJ539" s="6"/>
      <c r="AK539" s="43"/>
    </row>
    <row r="540" spans="1:37" s="139" customFormat="1">
      <c r="A540" s="47" t="str">
        <f t="shared" si="61"/>
        <v/>
      </c>
      <c r="B540" s="138" t="str">
        <f t="shared" si="62"/>
        <v/>
      </c>
      <c r="C540" s="302"/>
      <c r="D540" s="47">
        <v>506</v>
      </c>
      <c r="E540" s="47" t="str">
        <f t="shared" si="63"/>
        <v/>
      </c>
      <c r="F540" s="6"/>
      <c r="G540" s="6"/>
      <c r="H540" s="6"/>
      <c r="I540" s="6"/>
      <c r="J540" s="5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8"/>
      <c r="Z540" s="6"/>
      <c r="AA540" s="37"/>
      <c r="AB540" s="6"/>
      <c r="AC540" s="6"/>
      <c r="AD540" s="6"/>
      <c r="AE540" s="141" t="str">
        <f t="shared" si="65"/>
        <v/>
      </c>
      <c r="AF540" s="14" t="str">
        <f t="shared" si="64"/>
        <v/>
      </c>
      <c r="AG540" s="306" t="str">
        <f>UPPER(IF($X540="","",IF(COUNTIF($AG$34:$AG539,$X540)&lt;1,$X540,"")))</f>
        <v/>
      </c>
      <c r="AH540" s="47" t="str">
        <f t="shared" si="67"/>
        <v/>
      </c>
      <c r="AI540" s="142" t="str">
        <f t="shared" si="66"/>
        <v/>
      </c>
      <c r="AJ540" s="6"/>
      <c r="AK540" s="43"/>
    </row>
    <row r="541" spans="1:37" s="139" customFormat="1">
      <c r="A541" s="47" t="str">
        <f t="shared" si="61"/>
        <v/>
      </c>
      <c r="B541" s="138" t="str">
        <f t="shared" si="62"/>
        <v/>
      </c>
      <c r="C541" s="304"/>
      <c r="D541" s="47">
        <v>507</v>
      </c>
      <c r="E541" s="47" t="str">
        <f t="shared" si="63"/>
        <v/>
      </c>
      <c r="F541" s="6"/>
      <c r="G541" s="6"/>
      <c r="H541" s="6"/>
      <c r="I541" s="6"/>
      <c r="J541" s="5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8"/>
      <c r="Z541" s="6"/>
      <c r="AA541" s="37"/>
      <c r="AB541" s="6"/>
      <c r="AC541" s="6"/>
      <c r="AD541" s="6"/>
      <c r="AE541" s="141" t="str">
        <f t="shared" si="65"/>
        <v/>
      </c>
      <c r="AF541" s="14" t="str">
        <f t="shared" si="64"/>
        <v/>
      </c>
      <c r="AG541" s="306" t="str">
        <f>UPPER(IF($X541="","",IF(COUNTIF($AG$34:$AG540,$X541)&lt;1,$X541,"")))</f>
        <v/>
      </c>
      <c r="AH541" s="47" t="str">
        <f t="shared" si="67"/>
        <v/>
      </c>
      <c r="AI541" s="142" t="str">
        <f t="shared" si="66"/>
        <v/>
      </c>
      <c r="AJ541" s="6"/>
      <c r="AK541" s="43"/>
    </row>
    <row r="542" spans="1:37" s="139" customFormat="1">
      <c r="A542" s="47" t="str">
        <f t="shared" si="61"/>
        <v/>
      </c>
      <c r="B542" s="138" t="str">
        <f t="shared" si="62"/>
        <v/>
      </c>
      <c r="C542" s="303"/>
      <c r="D542" s="47">
        <v>508</v>
      </c>
      <c r="E542" s="47" t="str">
        <f t="shared" si="63"/>
        <v/>
      </c>
      <c r="F542" s="6"/>
      <c r="G542" s="6"/>
      <c r="H542" s="6"/>
      <c r="I542" s="6"/>
      <c r="J542" s="5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8"/>
      <c r="Z542" s="6"/>
      <c r="AA542" s="37"/>
      <c r="AB542" s="6"/>
      <c r="AC542" s="6"/>
      <c r="AD542" s="6"/>
      <c r="AE542" s="141" t="str">
        <f t="shared" si="65"/>
        <v/>
      </c>
      <c r="AF542" s="14" t="str">
        <f t="shared" si="64"/>
        <v/>
      </c>
      <c r="AG542" s="306" t="str">
        <f>UPPER(IF($X542="","",IF(COUNTIF($AG$34:$AG541,$X542)&lt;1,$X542,"")))</f>
        <v/>
      </c>
      <c r="AH542" s="47" t="str">
        <f t="shared" si="67"/>
        <v/>
      </c>
      <c r="AI542" s="142" t="str">
        <f t="shared" si="66"/>
        <v/>
      </c>
      <c r="AJ542" s="6"/>
      <c r="AK542" s="43"/>
    </row>
    <row r="543" spans="1:37" s="139" customFormat="1">
      <c r="A543" s="47" t="str">
        <f t="shared" si="61"/>
        <v/>
      </c>
      <c r="B543" s="138" t="str">
        <f t="shared" si="62"/>
        <v/>
      </c>
      <c r="C543" s="303"/>
      <c r="D543" s="47">
        <v>509</v>
      </c>
      <c r="E543" s="47" t="str">
        <f t="shared" si="63"/>
        <v/>
      </c>
      <c r="F543" s="6"/>
      <c r="G543" s="6"/>
      <c r="H543" s="6"/>
      <c r="I543" s="6"/>
      <c r="J543" s="5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8"/>
      <c r="Z543" s="6"/>
      <c r="AA543" s="37"/>
      <c r="AB543" s="6"/>
      <c r="AC543" s="6"/>
      <c r="AD543" s="6"/>
      <c r="AE543" s="141" t="str">
        <f t="shared" si="65"/>
        <v/>
      </c>
      <c r="AF543" s="14" t="str">
        <f t="shared" si="64"/>
        <v/>
      </c>
      <c r="AG543" s="306" t="str">
        <f>UPPER(IF($X543="","",IF(COUNTIF($AG$34:$AG542,$X543)&lt;1,$X543,"")))</f>
        <v/>
      </c>
      <c r="AH543" s="47" t="str">
        <f t="shared" si="67"/>
        <v/>
      </c>
      <c r="AI543" s="142" t="str">
        <f t="shared" si="66"/>
        <v/>
      </c>
      <c r="AJ543" s="6"/>
      <c r="AK543" s="43"/>
    </row>
    <row r="544" spans="1:37" s="139" customFormat="1">
      <c r="A544" s="47" t="str">
        <f t="shared" si="61"/>
        <v/>
      </c>
      <c r="B544" s="138" t="str">
        <f t="shared" si="62"/>
        <v/>
      </c>
      <c r="C544" s="303"/>
      <c r="D544" s="47">
        <v>510</v>
      </c>
      <c r="E544" s="47" t="str">
        <f t="shared" si="63"/>
        <v/>
      </c>
      <c r="F544" s="6"/>
      <c r="G544" s="6"/>
      <c r="H544" s="6"/>
      <c r="I544" s="6"/>
      <c r="J544" s="5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8"/>
      <c r="Z544" s="6"/>
      <c r="AA544" s="37"/>
      <c r="AB544" s="6"/>
      <c r="AC544" s="6"/>
      <c r="AD544" s="6"/>
      <c r="AE544" s="141" t="str">
        <f t="shared" si="65"/>
        <v/>
      </c>
      <c r="AF544" s="14" t="str">
        <f t="shared" si="64"/>
        <v/>
      </c>
      <c r="AG544" s="306" t="str">
        <f>UPPER(IF($X544="","",IF(COUNTIF($AG$34:$AG543,$X544)&lt;1,$X544,"")))</f>
        <v/>
      </c>
      <c r="AH544" s="47" t="str">
        <f t="shared" si="67"/>
        <v/>
      </c>
      <c r="AI544" s="142" t="str">
        <f t="shared" si="66"/>
        <v/>
      </c>
      <c r="AJ544" s="6"/>
      <c r="AK544" s="43"/>
    </row>
    <row r="545" spans="1:37" s="139" customFormat="1">
      <c r="A545" s="47" t="str">
        <f t="shared" si="61"/>
        <v/>
      </c>
      <c r="B545" s="138" t="str">
        <f t="shared" si="62"/>
        <v/>
      </c>
      <c r="C545" s="302"/>
      <c r="D545" s="47">
        <v>511</v>
      </c>
      <c r="E545" s="47" t="str">
        <f t="shared" si="63"/>
        <v/>
      </c>
      <c r="F545" s="6"/>
      <c r="G545" s="6"/>
      <c r="H545" s="6"/>
      <c r="I545" s="6"/>
      <c r="J545" s="5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8"/>
      <c r="Z545" s="6"/>
      <c r="AA545" s="37"/>
      <c r="AB545" s="6"/>
      <c r="AC545" s="6"/>
      <c r="AD545" s="6"/>
      <c r="AE545" s="141" t="str">
        <f t="shared" si="65"/>
        <v/>
      </c>
      <c r="AF545" s="14" t="str">
        <f t="shared" si="64"/>
        <v/>
      </c>
      <c r="AG545" s="306" t="str">
        <f>UPPER(IF($X545="","",IF(COUNTIF($AG$34:$AG544,$X545)&lt;1,$X545,"")))</f>
        <v/>
      </c>
      <c r="AH545" s="47" t="str">
        <f t="shared" si="67"/>
        <v/>
      </c>
      <c r="AI545" s="142" t="str">
        <f t="shared" si="66"/>
        <v/>
      </c>
      <c r="AJ545" s="6"/>
      <c r="AK545" s="43"/>
    </row>
    <row r="546" spans="1:37" s="139" customFormat="1">
      <c r="A546" s="47" t="str">
        <f t="shared" si="61"/>
        <v/>
      </c>
      <c r="B546" s="138" t="str">
        <f t="shared" si="62"/>
        <v/>
      </c>
      <c r="C546" s="301"/>
      <c r="D546" s="47">
        <v>512</v>
      </c>
      <c r="E546" s="47" t="str">
        <f t="shared" si="63"/>
        <v/>
      </c>
      <c r="F546" s="6"/>
      <c r="G546" s="6"/>
      <c r="H546" s="6"/>
      <c r="I546" s="6"/>
      <c r="J546" s="5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8"/>
      <c r="Z546" s="6"/>
      <c r="AA546" s="37"/>
      <c r="AB546" s="6"/>
      <c r="AC546" s="6"/>
      <c r="AD546" s="6"/>
      <c r="AE546" s="141" t="str">
        <f t="shared" si="65"/>
        <v/>
      </c>
      <c r="AF546" s="14" t="str">
        <f t="shared" si="64"/>
        <v/>
      </c>
      <c r="AG546" s="306" t="str">
        <f>UPPER(IF($X546="","",IF(COUNTIF($AG$34:$AG545,$X546)&lt;1,$X546,"")))</f>
        <v/>
      </c>
      <c r="AH546" s="47" t="str">
        <f t="shared" si="67"/>
        <v/>
      </c>
      <c r="AI546" s="142" t="str">
        <f t="shared" si="66"/>
        <v/>
      </c>
      <c r="AJ546" s="6"/>
      <c r="AK546" s="43"/>
    </row>
    <row r="547" spans="1:37" s="139" customFormat="1">
      <c r="A547" s="47" t="str">
        <f t="shared" ref="A547:A610" si="68">E547</f>
        <v/>
      </c>
      <c r="B547" s="138" t="str">
        <f t="shared" ref="B547:B610" si="69">IF(G547="","",IF(C547="","X",A547&amp;TEXT(C547,"000")))</f>
        <v/>
      </c>
      <c r="C547" s="302"/>
      <c r="D547" s="47">
        <v>513</v>
      </c>
      <c r="E547" s="47" t="str">
        <f t="shared" ref="E547:E610" si="70">IF($H547="M",VLOOKUP($I547,$D$4:$F$9,2,0),IF(H547="F",VLOOKUP($I547,$D$4:$F$9,3,0),IF($H547="","")))</f>
        <v/>
      </c>
      <c r="F547" s="6"/>
      <c r="G547" s="6"/>
      <c r="H547" s="6"/>
      <c r="I547" s="6"/>
      <c r="J547" s="5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8"/>
      <c r="Z547" s="6"/>
      <c r="AA547" s="37"/>
      <c r="AB547" s="6"/>
      <c r="AC547" s="6"/>
      <c r="AD547" s="6"/>
      <c r="AE547" s="141" t="str">
        <f t="shared" si="65"/>
        <v/>
      </c>
      <c r="AF547" s="14" t="str">
        <f t="shared" ref="AF547:AF610" si="71">IF(AG547="","",$AF$31)</f>
        <v/>
      </c>
      <c r="AG547" s="306" t="str">
        <f>UPPER(IF($X547="","",IF(COUNTIF($AG$34:$AG546,$X547)&lt;1,$X547,"")))</f>
        <v/>
      </c>
      <c r="AH547" s="47" t="str">
        <f t="shared" si="67"/>
        <v/>
      </c>
      <c r="AI547" s="142" t="str">
        <f t="shared" si="66"/>
        <v/>
      </c>
      <c r="AJ547" s="6"/>
      <c r="AK547" s="43"/>
    </row>
    <row r="548" spans="1:37" s="139" customFormat="1">
      <c r="A548" s="47" t="str">
        <f t="shared" si="68"/>
        <v/>
      </c>
      <c r="B548" s="138" t="str">
        <f t="shared" si="69"/>
        <v/>
      </c>
      <c r="C548" s="304"/>
      <c r="D548" s="47">
        <v>514</v>
      </c>
      <c r="E548" s="47" t="str">
        <f t="shared" si="70"/>
        <v/>
      </c>
      <c r="F548" s="6"/>
      <c r="G548" s="6"/>
      <c r="H548" s="6"/>
      <c r="I548" s="6"/>
      <c r="J548" s="5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8"/>
      <c r="Z548" s="6"/>
      <c r="AA548" s="37"/>
      <c r="AB548" s="6"/>
      <c r="AC548" s="6"/>
      <c r="AD548" s="6"/>
      <c r="AE548" s="141" t="str">
        <f t="shared" ref="AE548:AE611" si="72">IF(I548="","",IF(COUNTA(K548:U548)&gt;4,"超過項目上限",IF(COUNTA(K548:U548)=0,"請選個人項目",IF(COUNTA(Z548)=1,COUNTA(K548:U548)*($AE$31+$AE$32)+$AE$30,IF(COUNTA(Z548)=0,COUNTA(K548:U548)*$AE$31+$AE$30,"輸入錯誤")))))</f>
        <v/>
      </c>
      <c r="AF548" s="14" t="str">
        <f t="shared" si="71"/>
        <v/>
      </c>
      <c r="AG548" s="306" t="str">
        <f>UPPER(IF($X548="","",IF(COUNTIF($AG$34:$AG547,$X548)&lt;1,$X548,"")))</f>
        <v/>
      </c>
      <c r="AH548" s="47" t="str">
        <f t="shared" si="67"/>
        <v/>
      </c>
      <c r="AI548" s="142" t="str">
        <f t="shared" ref="AI548:AI611" si="73">IF($E548="","",IF(ISTEXT($AE548),"輸入有錯誤",IF($Y548="",SUM($AE548:$AF548)+$AK548,SUM($AE548:$AF548)+$AK548+$Y$34)))</f>
        <v/>
      </c>
      <c r="AJ548" s="6"/>
      <c r="AK548" s="43"/>
    </row>
    <row r="549" spans="1:37" s="139" customFormat="1">
      <c r="A549" s="47" t="str">
        <f t="shared" si="68"/>
        <v/>
      </c>
      <c r="B549" s="138" t="str">
        <f t="shared" si="69"/>
        <v/>
      </c>
      <c r="C549" s="303"/>
      <c r="D549" s="47">
        <v>515</v>
      </c>
      <c r="E549" s="47" t="str">
        <f t="shared" si="70"/>
        <v/>
      </c>
      <c r="F549" s="6"/>
      <c r="G549" s="6"/>
      <c r="H549" s="6"/>
      <c r="I549" s="6"/>
      <c r="J549" s="5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8"/>
      <c r="Z549" s="6"/>
      <c r="AA549" s="37"/>
      <c r="AB549" s="6"/>
      <c r="AC549" s="6"/>
      <c r="AD549" s="6"/>
      <c r="AE549" s="141" t="str">
        <f t="shared" si="72"/>
        <v/>
      </c>
      <c r="AF549" s="14" t="str">
        <f t="shared" si="71"/>
        <v/>
      </c>
      <c r="AG549" s="306" t="str">
        <f>UPPER(IF($X549="","",IF(COUNTIF($AG$34:$AG548,$X549)&lt;1,$X549,"")))</f>
        <v/>
      </c>
      <c r="AH549" s="47" t="str">
        <f t="shared" si="67"/>
        <v/>
      </c>
      <c r="AI549" s="142" t="str">
        <f t="shared" si="73"/>
        <v/>
      </c>
      <c r="AJ549" s="6"/>
      <c r="AK549" s="43"/>
    </row>
    <row r="550" spans="1:37" s="139" customFormat="1">
      <c r="A550" s="47" t="str">
        <f t="shared" si="68"/>
        <v/>
      </c>
      <c r="B550" s="138" t="str">
        <f t="shared" si="69"/>
        <v/>
      </c>
      <c r="C550" s="303"/>
      <c r="D550" s="47">
        <v>516</v>
      </c>
      <c r="E550" s="47" t="str">
        <f t="shared" si="70"/>
        <v/>
      </c>
      <c r="F550" s="6"/>
      <c r="G550" s="6"/>
      <c r="H550" s="6"/>
      <c r="I550" s="6"/>
      <c r="J550" s="5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8"/>
      <c r="Z550" s="6"/>
      <c r="AA550" s="37"/>
      <c r="AB550" s="6"/>
      <c r="AC550" s="6"/>
      <c r="AD550" s="6"/>
      <c r="AE550" s="141" t="str">
        <f t="shared" si="72"/>
        <v/>
      </c>
      <c r="AF550" s="14" t="str">
        <f t="shared" si="71"/>
        <v/>
      </c>
      <c r="AG550" s="306" t="str">
        <f>UPPER(IF($X550="","",IF(COUNTIF($AG$34:$AG549,$X550)&lt;1,$X550,"")))</f>
        <v/>
      </c>
      <c r="AH550" s="47" t="str">
        <f t="shared" si="67"/>
        <v/>
      </c>
      <c r="AI550" s="142" t="str">
        <f t="shared" si="73"/>
        <v/>
      </c>
      <c r="AJ550" s="6"/>
      <c r="AK550" s="43"/>
    </row>
    <row r="551" spans="1:37" s="139" customFormat="1">
      <c r="A551" s="47" t="str">
        <f t="shared" si="68"/>
        <v/>
      </c>
      <c r="B551" s="138" t="str">
        <f t="shared" si="69"/>
        <v/>
      </c>
      <c r="C551" s="303"/>
      <c r="D551" s="47">
        <v>517</v>
      </c>
      <c r="E551" s="47" t="str">
        <f t="shared" si="70"/>
        <v/>
      </c>
      <c r="F551" s="6"/>
      <c r="G551" s="6"/>
      <c r="H551" s="6"/>
      <c r="I551" s="6"/>
      <c r="J551" s="5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8"/>
      <c r="Z551" s="6"/>
      <c r="AA551" s="37"/>
      <c r="AB551" s="6"/>
      <c r="AC551" s="6"/>
      <c r="AD551" s="6"/>
      <c r="AE551" s="141" t="str">
        <f t="shared" si="72"/>
        <v/>
      </c>
      <c r="AF551" s="14" t="str">
        <f t="shared" si="71"/>
        <v/>
      </c>
      <c r="AG551" s="306" t="str">
        <f>UPPER(IF($X551="","",IF(COUNTIF($AG$34:$AG550,$X551)&lt;1,$X551,"")))</f>
        <v/>
      </c>
      <c r="AH551" s="47" t="str">
        <f t="shared" si="67"/>
        <v/>
      </c>
      <c r="AI551" s="142" t="str">
        <f t="shared" si="73"/>
        <v/>
      </c>
      <c r="AJ551" s="6"/>
      <c r="AK551" s="43"/>
    </row>
    <row r="552" spans="1:37" s="139" customFormat="1">
      <c r="A552" s="47" t="str">
        <f t="shared" si="68"/>
        <v/>
      </c>
      <c r="B552" s="138" t="str">
        <f t="shared" si="69"/>
        <v/>
      </c>
      <c r="C552" s="302"/>
      <c r="D552" s="47">
        <v>518</v>
      </c>
      <c r="E552" s="47" t="str">
        <f t="shared" si="70"/>
        <v/>
      </c>
      <c r="F552" s="6"/>
      <c r="G552" s="6"/>
      <c r="H552" s="6"/>
      <c r="I552" s="6"/>
      <c r="J552" s="5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8"/>
      <c r="Z552" s="6"/>
      <c r="AA552" s="37"/>
      <c r="AB552" s="6"/>
      <c r="AC552" s="6"/>
      <c r="AD552" s="6"/>
      <c r="AE552" s="141" t="str">
        <f t="shared" si="72"/>
        <v/>
      </c>
      <c r="AF552" s="14" t="str">
        <f t="shared" si="71"/>
        <v/>
      </c>
      <c r="AG552" s="306" t="str">
        <f>UPPER(IF($X552="","",IF(COUNTIF($AG$34:$AG551,$X552)&lt;1,$X552,"")))</f>
        <v/>
      </c>
      <c r="AH552" s="47" t="str">
        <f t="shared" si="67"/>
        <v/>
      </c>
      <c r="AI552" s="142" t="str">
        <f t="shared" si="73"/>
        <v/>
      </c>
      <c r="AJ552" s="6"/>
      <c r="AK552" s="43"/>
    </row>
    <row r="553" spans="1:37" s="139" customFormat="1">
      <c r="A553" s="47" t="str">
        <f t="shared" si="68"/>
        <v/>
      </c>
      <c r="B553" s="138" t="str">
        <f t="shared" si="69"/>
        <v/>
      </c>
      <c r="C553" s="301"/>
      <c r="D553" s="47">
        <v>519</v>
      </c>
      <c r="E553" s="47" t="str">
        <f t="shared" si="70"/>
        <v/>
      </c>
      <c r="F553" s="6"/>
      <c r="G553" s="6"/>
      <c r="H553" s="6"/>
      <c r="I553" s="6"/>
      <c r="J553" s="5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8"/>
      <c r="Z553" s="6"/>
      <c r="AA553" s="37"/>
      <c r="AB553" s="6"/>
      <c r="AC553" s="6"/>
      <c r="AD553" s="6"/>
      <c r="AE553" s="141" t="str">
        <f t="shared" si="72"/>
        <v/>
      </c>
      <c r="AF553" s="14" t="str">
        <f t="shared" si="71"/>
        <v/>
      </c>
      <c r="AG553" s="306" t="str">
        <f>UPPER(IF($X553="","",IF(COUNTIF($AG$34:$AG552,$X553)&lt;1,$X553,"")))</f>
        <v/>
      </c>
      <c r="AH553" s="47" t="str">
        <f t="shared" si="67"/>
        <v/>
      </c>
      <c r="AI553" s="142" t="str">
        <f t="shared" si="73"/>
        <v/>
      </c>
      <c r="AJ553" s="6"/>
      <c r="AK553" s="43"/>
    </row>
    <row r="554" spans="1:37" s="139" customFormat="1">
      <c r="A554" s="47" t="str">
        <f t="shared" si="68"/>
        <v/>
      </c>
      <c r="B554" s="138" t="str">
        <f t="shared" si="69"/>
        <v/>
      </c>
      <c r="C554" s="302"/>
      <c r="D554" s="47">
        <v>520</v>
      </c>
      <c r="E554" s="47" t="str">
        <f t="shared" si="70"/>
        <v/>
      </c>
      <c r="F554" s="6"/>
      <c r="G554" s="6"/>
      <c r="H554" s="6"/>
      <c r="I554" s="6"/>
      <c r="J554" s="5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8"/>
      <c r="Z554" s="6"/>
      <c r="AA554" s="37"/>
      <c r="AB554" s="6"/>
      <c r="AC554" s="6"/>
      <c r="AD554" s="6"/>
      <c r="AE554" s="141" t="str">
        <f t="shared" si="72"/>
        <v/>
      </c>
      <c r="AF554" s="14" t="str">
        <f t="shared" si="71"/>
        <v/>
      </c>
      <c r="AG554" s="306" t="str">
        <f>UPPER(IF($X554="","",IF(COUNTIF($AG$34:$AG553,$X554)&lt;1,$X554,"")))</f>
        <v/>
      </c>
      <c r="AH554" s="47" t="str">
        <f t="shared" si="67"/>
        <v/>
      </c>
      <c r="AI554" s="142" t="str">
        <f t="shared" si="73"/>
        <v/>
      </c>
      <c r="AJ554" s="6"/>
      <c r="AK554" s="43"/>
    </row>
    <row r="555" spans="1:37" s="139" customFormat="1">
      <c r="A555" s="47" t="str">
        <f t="shared" si="68"/>
        <v/>
      </c>
      <c r="B555" s="138" t="str">
        <f t="shared" si="69"/>
        <v/>
      </c>
      <c r="C555" s="302"/>
      <c r="D555" s="47">
        <v>521</v>
      </c>
      <c r="E555" s="47" t="str">
        <f t="shared" si="70"/>
        <v/>
      </c>
      <c r="F555" s="6"/>
      <c r="G555" s="6"/>
      <c r="H555" s="6"/>
      <c r="I555" s="6"/>
      <c r="J555" s="5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8"/>
      <c r="Z555" s="6"/>
      <c r="AA555" s="37"/>
      <c r="AB555" s="6"/>
      <c r="AC555" s="6"/>
      <c r="AD555" s="6"/>
      <c r="AE555" s="141" t="str">
        <f t="shared" si="72"/>
        <v/>
      </c>
      <c r="AF555" s="14" t="str">
        <f t="shared" si="71"/>
        <v/>
      </c>
      <c r="AG555" s="306" t="str">
        <f>UPPER(IF($X555="","",IF(COUNTIF($AG$34:$AG554,$X555)&lt;1,$X555,"")))</f>
        <v/>
      </c>
      <c r="AH555" s="47" t="str">
        <f t="shared" si="67"/>
        <v/>
      </c>
      <c r="AI555" s="142" t="str">
        <f t="shared" si="73"/>
        <v/>
      </c>
      <c r="AJ555" s="6"/>
      <c r="AK555" s="43"/>
    </row>
    <row r="556" spans="1:37" s="139" customFormat="1">
      <c r="A556" s="47" t="str">
        <f t="shared" si="68"/>
        <v/>
      </c>
      <c r="B556" s="138" t="str">
        <f t="shared" si="69"/>
        <v/>
      </c>
      <c r="C556" s="303"/>
      <c r="D556" s="47">
        <v>522</v>
      </c>
      <c r="E556" s="47" t="str">
        <f t="shared" si="70"/>
        <v/>
      </c>
      <c r="F556" s="6"/>
      <c r="G556" s="6"/>
      <c r="H556" s="6"/>
      <c r="I556" s="6"/>
      <c r="J556" s="5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8"/>
      <c r="Z556" s="6"/>
      <c r="AA556" s="37"/>
      <c r="AB556" s="6"/>
      <c r="AC556" s="6"/>
      <c r="AD556" s="6"/>
      <c r="AE556" s="141" t="str">
        <f t="shared" si="72"/>
        <v/>
      </c>
      <c r="AF556" s="14" t="str">
        <f t="shared" si="71"/>
        <v/>
      </c>
      <c r="AG556" s="306" t="str">
        <f>UPPER(IF($X556="","",IF(COUNTIF($AG$34:$AG555,$X556)&lt;1,$X556,"")))</f>
        <v/>
      </c>
      <c r="AH556" s="47" t="str">
        <f t="shared" si="67"/>
        <v/>
      </c>
      <c r="AI556" s="142" t="str">
        <f t="shared" si="73"/>
        <v/>
      </c>
      <c r="AJ556" s="6"/>
      <c r="AK556" s="43"/>
    </row>
    <row r="557" spans="1:37" s="139" customFormat="1">
      <c r="A557" s="47" t="str">
        <f t="shared" si="68"/>
        <v/>
      </c>
      <c r="B557" s="138" t="str">
        <f t="shared" si="69"/>
        <v/>
      </c>
      <c r="C557" s="302"/>
      <c r="D557" s="47">
        <v>523</v>
      </c>
      <c r="E557" s="47" t="str">
        <f t="shared" si="70"/>
        <v/>
      </c>
      <c r="F557" s="6"/>
      <c r="G557" s="6"/>
      <c r="H557" s="6"/>
      <c r="I557" s="6"/>
      <c r="J557" s="5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8"/>
      <c r="Z557" s="6"/>
      <c r="AA557" s="37"/>
      <c r="AB557" s="6"/>
      <c r="AC557" s="6"/>
      <c r="AD557" s="6"/>
      <c r="AE557" s="141" t="str">
        <f t="shared" si="72"/>
        <v/>
      </c>
      <c r="AF557" s="14" t="str">
        <f t="shared" si="71"/>
        <v/>
      </c>
      <c r="AG557" s="306" t="str">
        <f>UPPER(IF($X557="","",IF(COUNTIF($AG$34:$AG556,$X557)&lt;1,$X557,"")))</f>
        <v/>
      </c>
      <c r="AH557" s="47" t="str">
        <f t="shared" si="67"/>
        <v/>
      </c>
      <c r="AI557" s="142" t="str">
        <f t="shared" si="73"/>
        <v/>
      </c>
      <c r="AJ557" s="6"/>
      <c r="AK557" s="43"/>
    </row>
    <row r="558" spans="1:37" s="139" customFormat="1">
      <c r="A558" s="47" t="str">
        <f t="shared" si="68"/>
        <v/>
      </c>
      <c r="B558" s="138" t="str">
        <f t="shared" si="69"/>
        <v/>
      </c>
      <c r="C558" s="303"/>
      <c r="D558" s="47">
        <v>524</v>
      </c>
      <c r="E558" s="47" t="str">
        <f t="shared" si="70"/>
        <v/>
      </c>
      <c r="F558" s="6"/>
      <c r="G558" s="6"/>
      <c r="H558" s="6"/>
      <c r="I558" s="6"/>
      <c r="J558" s="5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8"/>
      <c r="Z558" s="6"/>
      <c r="AA558" s="37"/>
      <c r="AB558" s="6"/>
      <c r="AC558" s="6"/>
      <c r="AD558" s="6"/>
      <c r="AE558" s="141" t="str">
        <f t="shared" si="72"/>
        <v/>
      </c>
      <c r="AF558" s="14" t="str">
        <f t="shared" si="71"/>
        <v/>
      </c>
      <c r="AG558" s="306" t="str">
        <f>UPPER(IF($X558="","",IF(COUNTIF($AG$34:$AG557,$X558)&lt;1,$X558,"")))</f>
        <v/>
      </c>
      <c r="AH558" s="47" t="str">
        <f t="shared" si="67"/>
        <v/>
      </c>
      <c r="AI558" s="142" t="str">
        <f t="shared" si="73"/>
        <v/>
      </c>
      <c r="AJ558" s="6"/>
      <c r="AK558" s="43"/>
    </row>
    <row r="559" spans="1:37" s="139" customFormat="1">
      <c r="A559" s="47" t="str">
        <f t="shared" si="68"/>
        <v/>
      </c>
      <c r="B559" s="138" t="str">
        <f t="shared" si="69"/>
        <v/>
      </c>
      <c r="C559" s="302"/>
      <c r="D559" s="47">
        <v>525</v>
      </c>
      <c r="E559" s="47" t="str">
        <f t="shared" si="70"/>
        <v/>
      </c>
      <c r="F559" s="6"/>
      <c r="G559" s="6"/>
      <c r="H559" s="6"/>
      <c r="I559" s="6"/>
      <c r="J559" s="5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8"/>
      <c r="Z559" s="6"/>
      <c r="AA559" s="37"/>
      <c r="AB559" s="6"/>
      <c r="AC559" s="6"/>
      <c r="AD559" s="6"/>
      <c r="AE559" s="141" t="str">
        <f t="shared" si="72"/>
        <v/>
      </c>
      <c r="AF559" s="14" t="str">
        <f t="shared" si="71"/>
        <v/>
      </c>
      <c r="AG559" s="306" t="str">
        <f>UPPER(IF($X559="","",IF(COUNTIF($AG$34:$AG558,$X559)&lt;1,$X559,"")))</f>
        <v/>
      </c>
      <c r="AH559" s="47" t="str">
        <f t="shared" si="67"/>
        <v/>
      </c>
      <c r="AI559" s="142" t="str">
        <f t="shared" si="73"/>
        <v/>
      </c>
      <c r="AJ559" s="6"/>
      <c r="AK559" s="43"/>
    </row>
    <row r="560" spans="1:37" s="139" customFormat="1">
      <c r="A560" s="47" t="str">
        <f t="shared" si="68"/>
        <v/>
      </c>
      <c r="B560" s="138" t="str">
        <f t="shared" si="69"/>
        <v/>
      </c>
      <c r="C560" s="303"/>
      <c r="D560" s="47">
        <v>526</v>
      </c>
      <c r="E560" s="47" t="str">
        <f t="shared" si="70"/>
        <v/>
      </c>
      <c r="F560" s="6"/>
      <c r="G560" s="6"/>
      <c r="H560" s="6"/>
      <c r="I560" s="6"/>
      <c r="J560" s="5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8"/>
      <c r="Z560" s="6"/>
      <c r="AA560" s="37"/>
      <c r="AB560" s="6"/>
      <c r="AC560" s="6"/>
      <c r="AD560" s="6"/>
      <c r="AE560" s="141" t="str">
        <f t="shared" si="72"/>
        <v/>
      </c>
      <c r="AF560" s="14" t="str">
        <f t="shared" si="71"/>
        <v/>
      </c>
      <c r="AG560" s="306" t="str">
        <f>UPPER(IF($X560="","",IF(COUNTIF($AG$34:$AG559,$X560)&lt;1,$X560,"")))</f>
        <v/>
      </c>
      <c r="AH560" s="47" t="str">
        <f t="shared" si="67"/>
        <v/>
      </c>
      <c r="AI560" s="142" t="str">
        <f t="shared" si="73"/>
        <v/>
      </c>
      <c r="AJ560" s="6"/>
      <c r="AK560" s="43"/>
    </row>
    <row r="561" spans="1:37" s="139" customFormat="1">
      <c r="A561" s="47" t="str">
        <f t="shared" si="68"/>
        <v/>
      </c>
      <c r="B561" s="138" t="str">
        <f t="shared" si="69"/>
        <v/>
      </c>
      <c r="C561" s="303"/>
      <c r="D561" s="47">
        <v>527</v>
      </c>
      <c r="E561" s="47" t="str">
        <f t="shared" si="70"/>
        <v/>
      </c>
      <c r="F561" s="6"/>
      <c r="G561" s="6"/>
      <c r="H561" s="6"/>
      <c r="I561" s="6"/>
      <c r="J561" s="5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8"/>
      <c r="Z561" s="6"/>
      <c r="AA561" s="37"/>
      <c r="AB561" s="6"/>
      <c r="AC561" s="6"/>
      <c r="AD561" s="6"/>
      <c r="AE561" s="141" t="str">
        <f t="shared" si="72"/>
        <v/>
      </c>
      <c r="AF561" s="14" t="str">
        <f t="shared" si="71"/>
        <v/>
      </c>
      <c r="AG561" s="306" t="str">
        <f>UPPER(IF($X561="","",IF(COUNTIF($AG$34:$AG560,$X561)&lt;1,$X561,"")))</f>
        <v/>
      </c>
      <c r="AH561" s="47" t="str">
        <f t="shared" si="67"/>
        <v/>
      </c>
      <c r="AI561" s="142" t="str">
        <f t="shared" si="73"/>
        <v/>
      </c>
      <c r="AJ561" s="6"/>
      <c r="AK561" s="43"/>
    </row>
    <row r="562" spans="1:37" s="139" customFormat="1">
      <c r="A562" s="47" t="str">
        <f t="shared" si="68"/>
        <v/>
      </c>
      <c r="B562" s="138" t="str">
        <f t="shared" si="69"/>
        <v/>
      </c>
      <c r="C562" s="303"/>
      <c r="D562" s="47">
        <v>528</v>
      </c>
      <c r="E562" s="47" t="str">
        <f t="shared" si="70"/>
        <v/>
      </c>
      <c r="F562" s="6"/>
      <c r="G562" s="6"/>
      <c r="H562" s="6"/>
      <c r="I562" s="6"/>
      <c r="J562" s="5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8"/>
      <c r="Z562" s="6"/>
      <c r="AA562" s="37"/>
      <c r="AB562" s="6"/>
      <c r="AC562" s="6"/>
      <c r="AD562" s="6"/>
      <c r="AE562" s="141" t="str">
        <f t="shared" si="72"/>
        <v/>
      </c>
      <c r="AF562" s="14" t="str">
        <f t="shared" si="71"/>
        <v/>
      </c>
      <c r="AG562" s="306" t="str">
        <f>UPPER(IF($X562="","",IF(COUNTIF($AG$34:$AG561,$X562)&lt;1,$X562,"")))</f>
        <v/>
      </c>
      <c r="AH562" s="47" t="str">
        <f t="shared" si="67"/>
        <v/>
      </c>
      <c r="AI562" s="142" t="str">
        <f t="shared" si="73"/>
        <v/>
      </c>
      <c r="AJ562" s="6"/>
      <c r="AK562" s="43"/>
    </row>
    <row r="563" spans="1:37" s="139" customFormat="1">
      <c r="A563" s="47" t="str">
        <f t="shared" si="68"/>
        <v/>
      </c>
      <c r="B563" s="138" t="str">
        <f t="shared" si="69"/>
        <v/>
      </c>
      <c r="C563" s="302"/>
      <c r="D563" s="47">
        <v>529</v>
      </c>
      <c r="E563" s="47" t="str">
        <f t="shared" si="70"/>
        <v/>
      </c>
      <c r="F563" s="6"/>
      <c r="G563" s="6"/>
      <c r="H563" s="6"/>
      <c r="I563" s="6"/>
      <c r="J563" s="5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8"/>
      <c r="Z563" s="6"/>
      <c r="AA563" s="37"/>
      <c r="AB563" s="6"/>
      <c r="AC563" s="6"/>
      <c r="AD563" s="6"/>
      <c r="AE563" s="141" t="str">
        <f t="shared" si="72"/>
        <v/>
      </c>
      <c r="AF563" s="14" t="str">
        <f t="shared" si="71"/>
        <v/>
      </c>
      <c r="AG563" s="306" t="str">
        <f>UPPER(IF($X563="","",IF(COUNTIF($AG$34:$AG562,$X563)&lt;1,$X563,"")))</f>
        <v/>
      </c>
      <c r="AH563" s="47" t="str">
        <f t="shared" si="67"/>
        <v/>
      </c>
      <c r="AI563" s="142" t="str">
        <f t="shared" si="73"/>
        <v/>
      </c>
      <c r="AJ563" s="6"/>
      <c r="AK563" s="43"/>
    </row>
    <row r="564" spans="1:37" s="139" customFormat="1">
      <c r="A564" s="47" t="str">
        <f t="shared" si="68"/>
        <v/>
      </c>
      <c r="B564" s="138" t="str">
        <f t="shared" si="69"/>
        <v/>
      </c>
      <c r="C564" s="304"/>
      <c r="D564" s="47">
        <v>530</v>
      </c>
      <c r="E564" s="47" t="str">
        <f t="shared" si="70"/>
        <v/>
      </c>
      <c r="F564" s="6"/>
      <c r="G564" s="6"/>
      <c r="H564" s="6"/>
      <c r="I564" s="6"/>
      <c r="J564" s="5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8"/>
      <c r="Z564" s="6"/>
      <c r="AA564" s="37"/>
      <c r="AB564" s="6"/>
      <c r="AC564" s="6"/>
      <c r="AD564" s="6"/>
      <c r="AE564" s="141" t="str">
        <f t="shared" si="72"/>
        <v/>
      </c>
      <c r="AF564" s="14" t="str">
        <f t="shared" si="71"/>
        <v/>
      </c>
      <c r="AG564" s="306" t="str">
        <f>UPPER(IF($X564="","",IF(COUNTIF($AG$34:$AG563,$X564)&lt;1,$X564,"")))</f>
        <v/>
      </c>
      <c r="AH564" s="47" t="str">
        <f t="shared" si="67"/>
        <v/>
      </c>
      <c r="AI564" s="142" t="str">
        <f t="shared" si="73"/>
        <v/>
      </c>
      <c r="AJ564" s="6"/>
      <c r="AK564" s="43"/>
    </row>
    <row r="565" spans="1:37" s="139" customFormat="1">
      <c r="A565" s="47" t="str">
        <f t="shared" si="68"/>
        <v/>
      </c>
      <c r="B565" s="138" t="str">
        <f t="shared" si="69"/>
        <v/>
      </c>
      <c r="C565" s="302"/>
      <c r="D565" s="47">
        <v>531</v>
      </c>
      <c r="E565" s="47" t="str">
        <f t="shared" si="70"/>
        <v/>
      </c>
      <c r="F565" s="6"/>
      <c r="G565" s="6"/>
      <c r="H565" s="6"/>
      <c r="I565" s="6"/>
      <c r="J565" s="5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8"/>
      <c r="Z565" s="6"/>
      <c r="AA565" s="37"/>
      <c r="AB565" s="6"/>
      <c r="AC565" s="6"/>
      <c r="AD565" s="6"/>
      <c r="AE565" s="141" t="str">
        <f t="shared" si="72"/>
        <v/>
      </c>
      <c r="AF565" s="14" t="str">
        <f t="shared" si="71"/>
        <v/>
      </c>
      <c r="AG565" s="306" t="str">
        <f>UPPER(IF($X565="","",IF(COUNTIF($AG$34:$AG564,$X565)&lt;1,$X565,"")))</f>
        <v/>
      </c>
      <c r="AH565" s="47" t="str">
        <f t="shared" si="67"/>
        <v/>
      </c>
      <c r="AI565" s="142" t="str">
        <f t="shared" si="73"/>
        <v/>
      </c>
      <c r="AJ565" s="6"/>
      <c r="AK565" s="43"/>
    </row>
    <row r="566" spans="1:37" s="139" customFormat="1">
      <c r="A566" s="47" t="str">
        <f t="shared" si="68"/>
        <v/>
      </c>
      <c r="B566" s="138" t="str">
        <f t="shared" si="69"/>
        <v/>
      </c>
      <c r="C566" s="302"/>
      <c r="D566" s="47">
        <v>532</v>
      </c>
      <c r="E566" s="47" t="str">
        <f t="shared" si="70"/>
        <v/>
      </c>
      <c r="F566" s="6"/>
      <c r="G566" s="6"/>
      <c r="H566" s="6"/>
      <c r="I566" s="6"/>
      <c r="J566" s="5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8"/>
      <c r="Z566" s="6"/>
      <c r="AA566" s="37"/>
      <c r="AB566" s="6"/>
      <c r="AC566" s="6"/>
      <c r="AD566" s="6"/>
      <c r="AE566" s="141" t="str">
        <f t="shared" si="72"/>
        <v/>
      </c>
      <c r="AF566" s="14" t="str">
        <f t="shared" si="71"/>
        <v/>
      </c>
      <c r="AG566" s="306" t="str">
        <f>UPPER(IF($X566="","",IF(COUNTIF($AG$34:$AG565,$X566)&lt;1,$X566,"")))</f>
        <v/>
      </c>
      <c r="AH566" s="47" t="str">
        <f t="shared" si="67"/>
        <v/>
      </c>
      <c r="AI566" s="142" t="str">
        <f t="shared" si="73"/>
        <v/>
      </c>
      <c r="AJ566" s="6"/>
      <c r="AK566" s="43"/>
    </row>
    <row r="567" spans="1:37" s="139" customFormat="1">
      <c r="A567" s="47" t="str">
        <f t="shared" si="68"/>
        <v/>
      </c>
      <c r="B567" s="138" t="str">
        <f t="shared" si="69"/>
        <v/>
      </c>
      <c r="C567" s="301"/>
      <c r="D567" s="47">
        <v>533</v>
      </c>
      <c r="E567" s="47" t="str">
        <f t="shared" si="70"/>
        <v/>
      </c>
      <c r="F567" s="6"/>
      <c r="G567" s="6"/>
      <c r="H567" s="6"/>
      <c r="I567" s="6"/>
      <c r="J567" s="5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8"/>
      <c r="Z567" s="6"/>
      <c r="AA567" s="37"/>
      <c r="AB567" s="6"/>
      <c r="AC567" s="6"/>
      <c r="AD567" s="6"/>
      <c r="AE567" s="141" t="str">
        <f t="shared" si="72"/>
        <v/>
      </c>
      <c r="AF567" s="14" t="str">
        <f t="shared" si="71"/>
        <v/>
      </c>
      <c r="AG567" s="306" t="str">
        <f>UPPER(IF($X567="","",IF(COUNTIF($AG$34:$AG566,$X567)&lt;1,$X567,"")))</f>
        <v/>
      </c>
      <c r="AH567" s="47" t="str">
        <f t="shared" si="67"/>
        <v/>
      </c>
      <c r="AI567" s="142" t="str">
        <f t="shared" si="73"/>
        <v/>
      </c>
      <c r="AJ567" s="6"/>
      <c r="AK567" s="43"/>
    </row>
    <row r="568" spans="1:37" s="139" customFormat="1">
      <c r="A568" s="47" t="str">
        <f t="shared" si="68"/>
        <v/>
      </c>
      <c r="B568" s="138" t="str">
        <f t="shared" si="69"/>
        <v/>
      </c>
      <c r="C568" s="302"/>
      <c r="D568" s="47">
        <v>534</v>
      </c>
      <c r="E568" s="47" t="str">
        <f t="shared" si="70"/>
        <v/>
      </c>
      <c r="F568" s="6"/>
      <c r="G568" s="6"/>
      <c r="H568" s="6"/>
      <c r="I568" s="6"/>
      <c r="J568" s="5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8"/>
      <c r="Z568" s="6"/>
      <c r="AA568" s="37"/>
      <c r="AB568" s="6"/>
      <c r="AC568" s="6"/>
      <c r="AD568" s="6"/>
      <c r="AE568" s="141" t="str">
        <f t="shared" si="72"/>
        <v/>
      </c>
      <c r="AF568" s="14" t="str">
        <f t="shared" si="71"/>
        <v/>
      </c>
      <c r="AG568" s="306" t="str">
        <f>UPPER(IF($X568="","",IF(COUNTIF($AG$34:$AG567,$X568)&lt;1,$X568,"")))</f>
        <v/>
      </c>
      <c r="AH568" s="47" t="str">
        <f t="shared" si="67"/>
        <v/>
      </c>
      <c r="AI568" s="142" t="str">
        <f t="shared" si="73"/>
        <v/>
      </c>
      <c r="AJ568" s="6"/>
      <c r="AK568" s="43"/>
    </row>
    <row r="569" spans="1:37" s="139" customFormat="1">
      <c r="A569" s="47" t="str">
        <f t="shared" si="68"/>
        <v/>
      </c>
      <c r="B569" s="138" t="str">
        <f t="shared" si="69"/>
        <v/>
      </c>
      <c r="C569" s="302"/>
      <c r="D569" s="47">
        <v>535</v>
      </c>
      <c r="E569" s="47" t="str">
        <f t="shared" si="70"/>
        <v/>
      </c>
      <c r="F569" s="6"/>
      <c r="G569" s="6"/>
      <c r="H569" s="6"/>
      <c r="I569" s="6"/>
      <c r="J569" s="5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8"/>
      <c r="Z569" s="6"/>
      <c r="AA569" s="37"/>
      <c r="AB569" s="6"/>
      <c r="AC569" s="6"/>
      <c r="AD569" s="6"/>
      <c r="AE569" s="141" t="str">
        <f t="shared" si="72"/>
        <v/>
      </c>
      <c r="AF569" s="14" t="str">
        <f t="shared" si="71"/>
        <v/>
      </c>
      <c r="AG569" s="306" t="str">
        <f>UPPER(IF($X569="","",IF(COUNTIF($AG$34:$AG568,$X569)&lt;1,$X569,"")))</f>
        <v/>
      </c>
      <c r="AH569" s="47" t="str">
        <f t="shared" si="67"/>
        <v/>
      </c>
      <c r="AI569" s="142" t="str">
        <f t="shared" si="73"/>
        <v/>
      </c>
      <c r="AJ569" s="6"/>
      <c r="AK569" s="43"/>
    </row>
    <row r="570" spans="1:37" s="139" customFormat="1">
      <c r="A570" s="47" t="str">
        <f t="shared" si="68"/>
        <v/>
      </c>
      <c r="B570" s="138" t="str">
        <f t="shared" si="69"/>
        <v/>
      </c>
      <c r="C570" s="303"/>
      <c r="D570" s="47">
        <v>536</v>
      </c>
      <c r="E570" s="47" t="str">
        <f t="shared" si="70"/>
        <v/>
      </c>
      <c r="F570" s="6"/>
      <c r="G570" s="6"/>
      <c r="H570" s="6"/>
      <c r="I570" s="6"/>
      <c r="J570" s="5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8"/>
      <c r="Z570" s="6"/>
      <c r="AA570" s="37"/>
      <c r="AB570" s="6"/>
      <c r="AC570" s="6"/>
      <c r="AD570" s="6"/>
      <c r="AE570" s="141" t="str">
        <f t="shared" si="72"/>
        <v/>
      </c>
      <c r="AF570" s="14" t="str">
        <f t="shared" si="71"/>
        <v/>
      </c>
      <c r="AG570" s="306" t="str">
        <f>UPPER(IF($X570="","",IF(COUNTIF($AG$34:$AG569,$X570)&lt;1,$X570,"")))</f>
        <v/>
      </c>
      <c r="AH570" s="47" t="str">
        <f t="shared" si="67"/>
        <v/>
      </c>
      <c r="AI570" s="142" t="str">
        <f t="shared" si="73"/>
        <v/>
      </c>
      <c r="AJ570" s="6"/>
      <c r="AK570" s="43"/>
    </row>
    <row r="571" spans="1:37" s="139" customFormat="1">
      <c r="A571" s="47" t="str">
        <f t="shared" si="68"/>
        <v/>
      </c>
      <c r="B571" s="138" t="str">
        <f t="shared" si="69"/>
        <v/>
      </c>
      <c r="C571" s="302"/>
      <c r="D571" s="47">
        <v>537</v>
      </c>
      <c r="E571" s="47" t="str">
        <f t="shared" si="70"/>
        <v/>
      </c>
      <c r="F571" s="6"/>
      <c r="G571" s="6"/>
      <c r="H571" s="6"/>
      <c r="I571" s="6"/>
      <c r="J571" s="5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8"/>
      <c r="Z571" s="6"/>
      <c r="AA571" s="37"/>
      <c r="AB571" s="6"/>
      <c r="AC571" s="6"/>
      <c r="AD571" s="6"/>
      <c r="AE571" s="141" t="str">
        <f t="shared" si="72"/>
        <v/>
      </c>
      <c r="AF571" s="14" t="str">
        <f t="shared" si="71"/>
        <v/>
      </c>
      <c r="AG571" s="306" t="str">
        <f>UPPER(IF($X571="","",IF(COUNTIF($AG$34:$AG570,$X571)&lt;1,$X571,"")))</f>
        <v/>
      </c>
      <c r="AH571" s="47" t="str">
        <f t="shared" si="67"/>
        <v/>
      </c>
      <c r="AI571" s="142" t="str">
        <f t="shared" si="73"/>
        <v/>
      </c>
      <c r="AJ571" s="6"/>
      <c r="AK571" s="43"/>
    </row>
    <row r="572" spans="1:37" s="139" customFormat="1">
      <c r="A572" s="47" t="str">
        <f t="shared" si="68"/>
        <v/>
      </c>
      <c r="B572" s="138" t="str">
        <f t="shared" si="69"/>
        <v/>
      </c>
      <c r="C572" s="302"/>
      <c r="D572" s="47">
        <v>538</v>
      </c>
      <c r="E572" s="47" t="str">
        <f t="shared" si="70"/>
        <v/>
      </c>
      <c r="F572" s="6"/>
      <c r="G572" s="6"/>
      <c r="H572" s="6"/>
      <c r="I572" s="6"/>
      <c r="J572" s="5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8"/>
      <c r="Z572" s="6"/>
      <c r="AA572" s="37"/>
      <c r="AB572" s="6"/>
      <c r="AC572" s="6"/>
      <c r="AD572" s="6"/>
      <c r="AE572" s="141" t="str">
        <f t="shared" si="72"/>
        <v/>
      </c>
      <c r="AF572" s="14" t="str">
        <f t="shared" si="71"/>
        <v/>
      </c>
      <c r="AG572" s="306" t="str">
        <f>UPPER(IF($X572="","",IF(COUNTIF($AG$34:$AG571,$X572)&lt;1,$X572,"")))</f>
        <v/>
      </c>
      <c r="AH572" s="47" t="str">
        <f t="shared" si="67"/>
        <v/>
      </c>
      <c r="AI572" s="142" t="str">
        <f t="shared" si="73"/>
        <v/>
      </c>
      <c r="AJ572" s="6"/>
      <c r="AK572" s="43"/>
    </row>
    <row r="573" spans="1:37" s="139" customFormat="1">
      <c r="A573" s="47" t="str">
        <f t="shared" si="68"/>
        <v/>
      </c>
      <c r="B573" s="138" t="str">
        <f t="shared" si="69"/>
        <v/>
      </c>
      <c r="C573" s="302"/>
      <c r="D573" s="47">
        <v>539</v>
      </c>
      <c r="E573" s="47" t="str">
        <f t="shared" si="70"/>
        <v/>
      </c>
      <c r="F573" s="6"/>
      <c r="G573" s="6"/>
      <c r="H573" s="6"/>
      <c r="I573" s="6"/>
      <c r="J573" s="5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8"/>
      <c r="Z573" s="6"/>
      <c r="AA573" s="37"/>
      <c r="AB573" s="6"/>
      <c r="AC573" s="6"/>
      <c r="AD573" s="6"/>
      <c r="AE573" s="141" t="str">
        <f t="shared" si="72"/>
        <v/>
      </c>
      <c r="AF573" s="14" t="str">
        <f t="shared" si="71"/>
        <v/>
      </c>
      <c r="AG573" s="306" t="str">
        <f>UPPER(IF($X573="","",IF(COUNTIF($AG$34:$AG572,$X573)&lt;1,$X573,"")))</f>
        <v/>
      </c>
      <c r="AH573" s="47" t="str">
        <f t="shared" si="67"/>
        <v/>
      </c>
      <c r="AI573" s="142" t="str">
        <f t="shared" si="73"/>
        <v/>
      </c>
      <c r="AJ573" s="6"/>
      <c r="AK573" s="43"/>
    </row>
    <row r="574" spans="1:37" s="139" customFormat="1">
      <c r="A574" s="47" t="str">
        <f t="shared" si="68"/>
        <v/>
      </c>
      <c r="B574" s="138" t="str">
        <f t="shared" si="69"/>
        <v/>
      </c>
      <c r="C574" s="302"/>
      <c r="D574" s="47">
        <v>540</v>
      </c>
      <c r="E574" s="47" t="str">
        <f t="shared" si="70"/>
        <v/>
      </c>
      <c r="F574" s="6"/>
      <c r="G574" s="6"/>
      <c r="H574" s="6"/>
      <c r="I574" s="6"/>
      <c r="J574" s="5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8"/>
      <c r="Z574" s="6"/>
      <c r="AA574" s="37"/>
      <c r="AB574" s="6"/>
      <c r="AC574" s="6"/>
      <c r="AD574" s="6"/>
      <c r="AE574" s="141" t="str">
        <f t="shared" si="72"/>
        <v/>
      </c>
      <c r="AF574" s="14" t="str">
        <f t="shared" si="71"/>
        <v/>
      </c>
      <c r="AG574" s="306" t="str">
        <f>UPPER(IF($X574="","",IF(COUNTIF($AG$34:$AG573,$X574)&lt;1,$X574,"")))</f>
        <v/>
      </c>
      <c r="AH574" s="47" t="str">
        <f t="shared" si="67"/>
        <v/>
      </c>
      <c r="AI574" s="142" t="str">
        <f t="shared" si="73"/>
        <v/>
      </c>
      <c r="AJ574" s="6"/>
      <c r="AK574" s="43"/>
    </row>
    <row r="575" spans="1:37" s="139" customFormat="1">
      <c r="A575" s="47" t="str">
        <f t="shared" si="68"/>
        <v/>
      </c>
      <c r="B575" s="138" t="str">
        <f t="shared" si="69"/>
        <v/>
      </c>
      <c r="C575" s="302"/>
      <c r="D575" s="47">
        <v>541</v>
      </c>
      <c r="E575" s="47" t="str">
        <f t="shared" si="70"/>
        <v/>
      </c>
      <c r="F575" s="6"/>
      <c r="G575" s="6"/>
      <c r="H575" s="6"/>
      <c r="I575" s="6"/>
      <c r="J575" s="5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8"/>
      <c r="Z575" s="6"/>
      <c r="AA575" s="37"/>
      <c r="AB575" s="6"/>
      <c r="AC575" s="6"/>
      <c r="AD575" s="6"/>
      <c r="AE575" s="141" t="str">
        <f t="shared" si="72"/>
        <v/>
      </c>
      <c r="AF575" s="14" t="str">
        <f t="shared" si="71"/>
        <v/>
      </c>
      <c r="AG575" s="306" t="str">
        <f>UPPER(IF($X575="","",IF(COUNTIF($AG$34:$AG574,$X575)&lt;1,$X575,"")))</f>
        <v/>
      </c>
      <c r="AH575" s="47" t="str">
        <f t="shared" si="67"/>
        <v/>
      </c>
      <c r="AI575" s="142" t="str">
        <f t="shared" si="73"/>
        <v/>
      </c>
      <c r="AJ575" s="6"/>
      <c r="AK575" s="43"/>
    </row>
    <row r="576" spans="1:37" s="139" customFormat="1">
      <c r="A576" s="47" t="str">
        <f t="shared" si="68"/>
        <v/>
      </c>
      <c r="B576" s="138" t="str">
        <f t="shared" si="69"/>
        <v/>
      </c>
      <c r="C576" s="302"/>
      <c r="D576" s="47">
        <v>542</v>
      </c>
      <c r="E576" s="47" t="str">
        <f t="shared" si="70"/>
        <v/>
      </c>
      <c r="F576" s="6"/>
      <c r="G576" s="6"/>
      <c r="H576" s="6"/>
      <c r="I576" s="6"/>
      <c r="J576" s="5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8"/>
      <c r="Z576" s="6"/>
      <c r="AA576" s="37"/>
      <c r="AB576" s="6"/>
      <c r="AC576" s="6"/>
      <c r="AD576" s="6"/>
      <c r="AE576" s="141" t="str">
        <f t="shared" si="72"/>
        <v/>
      </c>
      <c r="AF576" s="14" t="str">
        <f t="shared" si="71"/>
        <v/>
      </c>
      <c r="AG576" s="306" t="str">
        <f>UPPER(IF($X576="","",IF(COUNTIF($AG$34:$AG575,$X576)&lt;1,$X576,"")))</f>
        <v/>
      </c>
      <c r="AH576" s="47" t="str">
        <f t="shared" si="67"/>
        <v/>
      </c>
      <c r="AI576" s="142" t="str">
        <f t="shared" si="73"/>
        <v/>
      </c>
      <c r="AJ576" s="6"/>
      <c r="AK576" s="43"/>
    </row>
    <row r="577" spans="1:37" s="139" customFormat="1">
      <c r="A577" s="47" t="str">
        <f t="shared" si="68"/>
        <v/>
      </c>
      <c r="B577" s="138" t="str">
        <f t="shared" si="69"/>
        <v/>
      </c>
      <c r="C577" s="303"/>
      <c r="D577" s="47">
        <v>543</v>
      </c>
      <c r="E577" s="47" t="str">
        <f t="shared" si="70"/>
        <v/>
      </c>
      <c r="F577" s="6"/>
      <c r="G577" s="6"/>
      <c r="H577" s="6"/>
      <c r="I577" s="6"/>
      <c r="J577" s="5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8"/>
      <c r="Z577" s="6"/>
      <c r="AA577" s="37"/>
      <c r="AB577" s="6"/>
      <c r="AC577" s="6"/>
      <c r="AD577" s="6"/>
      <c r="AE577" s="141" t="str">
        <f t="shared" si="72"/>
        <v/>
      </c>
      <c r="AF577" s="14" t="str">
        <f t="shared" si="71"/>
        <v/>
      </c>
      <c r="AG577" s="306" t="str">
        <f>UPPER(IF($X577="","",IF(COUNTIF($AG$34:$AG576,$X577)&lt;1,$X577,"")))</f>
        <v/>
      </c>
      <c r="AH577" s="47" t="str">
        <f t="shared" si="67"/>
        <v/>
      </c>
      <c r="AI577" s="142" t="str">
        <f t="shared" si="73"/>
        <v/>
      </c>
      <c r="AJ577" s="6"/>
      <c r="AK577" s="43"/>
    </row>
    <row r="578" spans="1:37" s="139" customFormat="1">
      <c r="A578" s="47" t="str">
        <f t="shared" si="68"/>
        <v/>
      </c>
      <c r="B578" s="138" t="str">
        <f t="shared" si="69"/>
        <v/>
      </c>
      <c r="C578" s="302"/>
      <c r="D578" s="47">
        <v>544</v>
      </c>
      <c r="E578" s="47" t="str">
        <f t="shared" si="70"/>
        <v/>
      </c>
      <c r="F578" s="6"/>
      <c r="G578" s="6"/>
      <c r="H578" s="6"/>
      <c r="I578" s="6"/>
      <c r="J578" s="5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8"/>
      <c r="Z578" s="6"/>
      <c r="AA578" s="37"/>
      <c r="AB578" s="6"/>
      <c r="AC578" s="6"/>
      <c r="AD578" s="6"/>
      <c r="AE578" s="141" t="str">
        <f t="shared" si="72"/>
        <v/>
      </c>
      <c r="AF578" s="14" t="str">
        <f t="shared" si="71"/>
        <v/>
      </c>
      <c r="AG578" s="306" t="str">
        <f>UPPER(IF($X578="","",IF(COUNTIF($AG$34:$AG577,$X578)&lt;1,$X578,"")))</f>
        <v/>
      </c>
      <c r="AH578" s="47" t="str">
        <f t="shared" si="67"/>
        <v/>
      </c>
      <c r="AI578" s="142" t="str">
        <f t="shared" si="73"/>
        <v/>
      </c>
      <c r="AJ578" s="6"/>
      <c r="AK578" s="43"/>
    </row>
    <row r="579" spans="1:37" s="139" customFormat="1">
      <c r="A579" s="47" t="str">
        <f t="shared" si="68"/>
        <v/>
      </c>
      <c r="B579" s="138" t="str">
        <f t="shared" si="69"/>
        <v/>
      </c>
      <c r="C579" s="302"/>
      <c r="D579" s="47">
        <v>545</v>
      </c>
      <c r="E579" s="47" t="str">
        <f t="shared" si="70"/>
        <v/>
      </c>
      <c r="F579" s="6"/>
      <c r="G579" s="6"/>
      <c r="H579" s="6"/>
      <c r="I579" s="6"/>
      <c r="J579" s="5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8"/>
      <c r="Z579" s="6"/>
      <c r="AA579" s="37"/>
      <c r="AB579" s="6"/>
      <c r="AC579" s="6"/>
      <c r="AD579" s="6"/>
      <c r="AE579" s="141" t="str">
        <f t="shared" si="72"/>
        <v/>
      </c>
      <c r="AF579" s="14" t="str">
        <f t="shared" si="71"/>
        <v/>
      </c>
      <c r="AG579" s="306" t="str">
        <f>UPPER(IF($X579="","",IF(COUNTIF($AG$34:$AG578,$X579)&lt;1,$X579,"")))</f>
        <v/>
      </c>
      <c r="AH579" s="47" t="str">
        <f t="shared" si="67"/>
        <v/>
      </c>
      <c r="AI579" s="142" t="str">
        <f t="shared" si="73"/>
        <v/>
      </c>
      <c r="AJ579" s="6"/>
      <c r="AK579" s="43"/>
    </row>
    <row r="580" spans="1:37" s="139" customFormat="1">
      <c r="A580" s="47" t="str">
        <f t="shared" si="68"/>
        <v/>
      </c>
      <c r="B580" s="138" t="str">
        <f t="shared" si="69"/>
        <v/>
      </c>
      <c r="C580" s="302"/>
      <c r="D580" s="47">
        <v>546</v>
      </c>
      <c r="E580" s="47" t="str">
        <f t="shared" si="70"/>
        <v/>
      </c>
      <c r="F580" s="6"/>
      <c r="G580" s="6"/>
      <c r="H580" s="6"/>
      <c r="I580" s="6"/>
      <c r="J580" s="5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8"/>
      <c r="Z580" s="6"/>
      <c r="AA580" s="37"/>
      <c r="AB580" s="6"/>
      <c r="AC580" s="6"/>
      <c r="AD580" s="6"/>
      <c r="AE580" s="141" t="str">
        <f t="shared" si="72"/>
        <v/>
      </c>
      <c r="AF580" s="14" t="str">
        <f t="shared" si="71"/>
        <v/>
      </c>
      <c r="AG580" s="306" t="str">
        <f>UPPER(IF($X580="","",IF(COUNTIF($AG$34:$AG579,$X580)&lt;1,$X580,"")))</f>
        <v/>
      </c>
      <c r="AH580" s="47" t="str">
        <f t="shared" si="67"/>
        <v/>
      </c>
      <c r="AI580" s="142" t="str">
        <f t="shared" si="73"/>
        <v/>
      </c>
      <c r="AJ580" s="6"/>
      <c r="AK580" s="43"/>
    </row>
    <row r="581" spans="1:37" s="139" customFormat="1">
      <c r="A581" s="47" t="str">
        <f t="shared" si="68"/>
        <v/>
      </c>
      <c r="B581" s="138" t="str">
        <f t="shared" si="69"/>
        <v/>
      </c>
      <c r="C581" s="302"/>
      <c r="D581" s="47">
        <v>547</v>
      </c>
      <c r="E581" s="47" t="str">
        <f t="shared" si="70"/>
        <v/>
      </c>
      <c r="F581" s="6"/>
      <c r="G581" s="6"/>
      <c r="H581" s="6"/>
      <c r="I581" s="6"/>
      <c r="J581" s="5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8"/>
      <c r="Z581" s="6"/>
      <c r="AA581" s="37"/>
      <c r="AB581" s="6"/>
      <c r="AC581" s="6"/>
      <c r="AD581" s="6"/>
      <c r="AE581" s="141" t="str">
        <f t="shared" si="72"/>
        <v/>
      </c>
      <c r="AF581" s="14" t="str">
        <f t="shared" si="71"/>
        <v/>
      </c>
      <c r="AG581" s="306" t="str">
        <f>UPPER(IF($X581="","",IF(COUNTIF($AG$34:$AG580,$X581)&lt;1,$X581,"")))</f>
        <v/>
      </c>
      <c r="AH581" s="47" t="str">
        <f t="shared" si="67"/>
        <v/>
      </c>
      <c r="AI581" s="142" t="str">
        <f t="shared" si="73"/>
        <v/>
      </c>
      <c r="AJ581" s="6"/>
      <c r="AK581" s="43"/>
    </row>
    <row r="582" spans="1:37" s="139" customFormat="1">
      <c r="A582" s="47" t="str">
        <f t="shared" si="68"/>
        <v/>
      </c>
      <c r="B582" s="138" t="str">
        <f t="shared" si="69"/>
        <v/>
      </c>
      <c r="C582" s="302"/>
      <c r="D582" s="47">
        <v>548</v>
      </c>
      <c r="E582" s="47" t="str">
        <f t="shared" si="70"/>
        <v/>
      </c>
      <c r="F582" s="6"/>
      <c r="G582" s="6"/>
      <c r="H582" s="6"/>
      <c r="I582" s="6"/>
      <c r="J582" s="5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8"/>
      <c r="Z582" s="6"/>
      <c r="AA582" s="37"/>
      <c r="AB582" s="6"/>
      <c r="AC582" s="6"/>
      <c r="AD582" s="6"/>
      <c r="AE582" s="141" t="str">
        <f t="shared" si="72"/>
        <v/>
      </c>
      <c r="AF582" s="14" t="str">
        <f t="shared" si="71"/>
        <v/>
      </c>
      <c r="AG582" s="306" t="str">
        <f>UPPER(IF($X582="","",IF(COUNTIF($AG$34:$AG581,$X582)&lt;1,$X582,"")))</f>
        <v/>
      </c>
      <c r="AH582" s="47" t="str">
        <f t="shared" si="67"/>
        <v/>
      </c>
      <c r="AI582" s="142" t="str">
        <f t="shared" si="73"/>
        <v/>
      </c>
      <c r="AJ582" s="6"/>
      <c r="AK582" s="43"/>
    </row>
    <row r="583" spans="1:37" s="139" customFormat="1">
      <c r="A583" s="47" t="str">
        <f t="shared" si="68"/>
        <v/>
      </c>
      <c r="B583" s="138" t="str">
        <f t="shared" si="69"/>
        <v/>
      </c>
      <c r="C583" s="302"/>
      <c r="D583" s="47">
        <v>549</v>
      </c>
      <c r="E583" s="47" t="str">
        <f t="shared" si="70"/>
        <v/>
      </c>
      <c r="F583" s="6"/>
      <c r="G583" s="6"/>
      <c r="H583" s="6"/>
      <c r="I583" s="6"/>
      <c r="J583" s="5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8"/>
      <c r="Z583" s="6"/>
      <c r="AA583" s="37"/>
      <c r="AB583" s="6"/>
      <c r="AC583" s="6"/>
      <c r="AD583" s="6"/>
      <c r="AE583" s="141" t="str">
        <f t="shared" si="72"/>
        <v/>
      </c>
      <c r="AF583" s="14" t="str">
        <f t="shared" si="71"/>
        <v/>
      </c>
      <c r="AG583" s="306" t="str">
        <f>UPPER(IF($X583="","",IF(COUNTIF($AG$34:$AG582,$X583)&lt;1,$X583,"")))</f>
        <v/>
      </c>
      <c r="AH583" s="47" t="str">
        <f t="shared" si="67"/>
        <v/>
      </c>
      <c r="AI583" s="142" t="str">
        <f t="shared" si="73"/>
        <v/>
      </c>
      <c r="AJ583" s="6"/>
      <c r="AK583" s="43"/>
    </row>
    <row r="584" spans="1:37" s="139" customFormat="1">
      <c r="A584" s="47" t="str">
        <f t="shared" si="68"/>
        <v/>
      </c>
      <c r="B584" s="138" t="str">
        <f t="shared" si="69"/>
        <v/>
      </c>
      <c r="C584" s="302"/>
      <c r="D584" s="47">
        <v>550</v>
      </c>
      <c r="E584" s="47" t="str">
        <f t="shared" si="70"/>
        <v/>
      </c>
      <c r="F584" s="6"/>
      <c r="G584" s="6"/>
      <c r="H584" s="6"/>
      <c r="I584" s="6"/>
      <c r="J584" s="5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8"/>
      <c r="Z584" s="6"/>
      <c r="AA584" s="37"/>
      <c r="AB584" s="6"/>
      <c r="AC584" s="6"/>
      <c r="AD584" s="6"/>
      <c r="AE584" s="141" t="str">
        <f t="shared" si="72"/>
        <v/>
      </c>
      <c r="AF584" s="14" t="str">
        <f t="shared" si="71"/>
        <v/>
      </c>
      <c r="AG584" s="306" t="str">
        <f>UPPER(IF($X584="","",IF(COUNTIF($AG$34:$AG583,$X584)&lt;1,$X584,"")))</f>
        <v/>
      </c>
      <c r="AH584" s="47" t="str">
        <f t="shared" si="67"/>
        <v/>
      </c>
      <c r="AI584" s="142" t="str">
        <f t="shared" si="73"/>
        <v/>
      </c>
      <c r="AJ584" s="6"/>
      <c r="AK584" s="43"/>
    </row>
    <row r="585" spans="1:37" s="139" customFormat="1">
      <c r="A585" s="47" t="str">
        <f t="shared" si="68"/>
        <v/>
      </c>
      <c r="B585" s="138" t="str">
        <f t="shared" si="69"/>
        <v/>
      </c>
      <c r="C585" s="303"/>
      <c r="D585" s="47">
        <v>551</v>
      </c>
      <c r="E585" s="47" t="str">
        <f t="shared" si="70"/>
        <v/>
      </c>
      <c r="F585" s="6"/>
      <c r="G585" s="6"/>
      <c r="H585" s="6"/>
      <c r="I585" s="6"/>
      <c r="J585" s="5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8"/>
      <c r="Z585" s="6"/>
      <c r="AA585" s="37"/>
      <c r="AB585" s="6"/>
      <c r="AC585" s="6"/>
      <c r="AD585" s="6"/>
      <c r="AE585" s="141" t="str">
        <f t="shared" si="72"/>
        <v/>
      </c>
      <c r="AF585" s="14" t="str">
        <f t="shared" si="71"/>
        <v/>
      </c>
      <c r="AG585" s="306" t="str">
        <f>UPPER(IF($X585="","",IF(COUNTIF($AG$34:$AG584,$X585)&lt;1,$X585,"")))</f>
        <v/>
      </c>
      <c r="AH585" s="47" t="str">
        <f t="shared" si="67"/>
        <v/>
      </c>
      <c r="AI585" s="142" t="str">
        <f t="shared" si="73"/>
        <v/>
      </c>
      <c r="AJ585" s="6"/>
      <c r="AK585" s="43"/>
    </row>
    <row r="586" spans="1:37" s="139" customFormat="1">
      <c r="A586" s="47" t="str">
        <f t="shared" si="68"/>
        <v/>
      </c>
      <c r="B586" s="138" t="str">
        <f t="shared" si="69"/>
        <v/>
      </c>
      <c r="C586" s="303"/>
      <c r="D586" s="47">
        <v>552</v>
      </c>
      <c r="E586" s="47" t="str">
        <f t="shared" si="70"/>
        <v/>
      </c>
      <c r="F586" s="6"/>
      <c r="G586" s="6"/>
      <c r="H586" s="6"/>
      <c r="I586" s="6"/>
      <c r="J586" s="5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8"/>
      <c r="Z586" s="6"/>
      <c r="AA586" s="37"/>
      <c r="AB586" s="6"/>
      <c r="AC586" s="6"/>
      <c r="AD586" s="6"/>
      <c r="AE586" s="141" t="str">
        <f t="shared" si="72"/>
        <v/>
      </c>
      <c r="AF586" s="14" t="str">
        <f t="shared" si="71"/>
        <v/>
      </c>
      <c r="AG586" s="306" t="str">
        <f>UPPER(IF($X586="","",IF(COUNTIF($AG$34:$AG585,$X586)&lt;1,$X586,"")))</f>
        <v/>
      </c>
      <c r="AH586" s="47" t="str">
        <f t="shared" si="67"/>
        <v/>
      </c>
      <c r="AI586" s="142" t="str">
        <f t="shared" si="73"/>
        <v/>
      </c>
      <c r="AJ586" s="6"/>
      <c r="AK586" s="43"/>
    </row>
    <row r="587" spans="1:37" s="139" customFormat="1">
      <c r="A587" s="47" t="str">
        <f t="shared" si="68"/>
        <v/>
      </c>
      <c r="B587" s="138" t="str">
        <f t="shared" si="69"/>
        <v/>
      </c>
      <c r="C587" s="303"/>
      <c r="D587" s="47">
        <v>553</v>
      </c>
      <c r="E587" s="47" t="str">
        <f t="shared" si="70"/>
        <v/>
      </c>
      <c r="F587" s="6"/>
      <c r="G587" s="6"/>
      <c r="H587" s="6"/>
      <c r="I587" s="6"/>
      <c r="J587" s="5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8"/>
      <c r="Z587" s="6"/>
      <c r="AA587" s="37"/>
      <c r="AB587" s="6"/>
      <c r="AC587" s="6"/>
      <c r="AD587" s="6"/>
      <c r="AE587" s="141" t="str">
        <f t="shared" si="72"/>
        <v/>
      </c>
      <c r="AF587" s="14" t="str">
        <f t="shared" si="71"/>
        <v/>
      </c>
      <c r="AG587" s="306" t="str">
        <f>UPPER(IF($X587="","",IF(COUNTIF($AG$34:$AG586,$X587)&lt;1,$X587,"")))</f>
        <v/>
      </c>
      <c r="AH587" s="47" t="str">
        <f t="shared" si="67"/>
        <v/>
      </c>
      <c r="AI587" s="142" t="str">
        <f t="shared" si="73"/>
        <v/>
      </c>
      <c r="AJ587" s="6"/>
      <c r="AK587" s="43"/>
    </row>
    <row r="588" spans="1:37" s="139" customFormat="1">
      <c r="A588" s="47" t="str">
        <f t="shared" si="68"/>
        <v/>
      </c>
      <c r="B588" s="138" t="str">
        <f t="shared" si="69"/>
        <v/>
      </c>
      <c r="C588" s="302"/>
      <c r="D588" s="47">
        <v>554</v>
      </c>
      <c r="E588" s="47" t="str">
        <f t="shared" si="70"/>
        <v/>
      </c>
      <c r="F588" s="6"/>
      <c r="G588" s="6"/>
      <c r="H588" s="6"/>
      <c r="I588" s="6"/>
      <c r="J588" s="5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8"/>
      <c r="Z588" s="6"/>
      <c r="AA588" s="37"/>
      <c r="AB588" s="6"/>
      <c r="AC588" s="6"/>
      <c r="AD588" s="6"/>
      <c r="AE588" s="141" t="str">
        <f t="shared" si="72"/>
        <v/>
      </c>
      <c r="AF588" s="14" t="str">
        <f t="shared" si="71"/>
        <v/>
      </c>
      <c r="AG588" s="306" t="str">
        <f>UPPER(IF($X588="","",IF(COUNTIF($AG$34:$AG587,$X588)&lt;1,$X588,"")))</f>
        <v/>
      </c>
      <c r="AH588" s="47" t="str">
        <f t="shared" si="67"/>
        <v/>
      </c>
      <c r="AI588" s="142" t="str">
        <f t="shared" si="73"/>
        <v/>
      </c>
      <c r="AJ588" s="6"/>
      <c r="AK588" s="43"/>
    </row>
    <row r="589" spans="1:37" s="139" customFormat="1">
      <c r="A589" s="47" t="str">
        <f t="shared" si="68"/>
        <v/>
      </c>
      <c r="B589" s="138" t="str">
        <f t="shared" si="69"/>
        <v/>
      </c>
      <c r="C589" s="301"/>
      <c r="D589" s="47">
        <v>555</v>
      </c>
      <c r="E589" s="47" t="str">
        <f t="shared" si="70"/>
        <v/>
      </c>
      <c r="F589" s="6"/>
      <c r="G589" s="6"/>
      <c r="H589" s="6"/>
      <c r="I589" s="6"/>
      <c r="J589" s="5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8"/>
      <c r="Z589" s="6"/>
      <c r="AA589" s="37"/>
      <c r="AB589" s="6"/>
      <c r="AC589" s="6"/>
      <c r="AD589" s="6"/>
      <c r="AE589" s="141" t="str">
        <f t="shared" si="72"/>
        <v/>
      </c>
      <c r="AF589" s="14" t="str">
        <f t="shared" si="71"/>
        <v/>
      </c>
      <c r="AG589" s="306" t="str">
        <f>UPPER(IF($X589="","",IF(COUNTIF($AG$34:$AG588,$X589)&lt;1,$X589,"")))</f>
        <v/>
      </c>
      <c r="AH589" s="47" t="str">
        <f t="shared" si="67"/>
        <v/>
      </c>
      <c r="AI589" s="142" t="str">
        <f t="shared" si="73"/>
        <v/>
      </c>
      <c r="AJ589" s="6"/>
      <c r="AK589" s="43"/>
    </row>
    <row r="590" spans="1:37" s="139" customFormat="1">
      <c r="A590" s="47" t="str">
        <f t="shared" si="68"/>
        <v/>
      </c>
      <c r="B590" s="138" t="str">
        <f t="shared" si="69"/>
        <v/>
      </c>
      <c r="C590" s="302"/>
      <c r="D590" s="47">
        <v>556</v>
      </c>
      <c r="E590" s="47" t="str">
        <f t="shared" si="70"/>
        <v/>
      </c>
      <c r="F590" s="6"/>
      <c r="G590" s="6"/>
      <c r="H590" s="6"/>
      <c r="I590" s="6"/>
      <c r="J590" s="5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8"/>
      <c r="Z590" s="6"/>
      <c r="AA590" s="37"/>
      <c r="AB590" s="6"/>
      <c r="AC590" s="6"/>
      <c r="AD590" s="6"/>
      <c r="AE590" s="141" t="str">
        <f t="shared" si="72"/>
        <v/>
      </c>
      <c r="AF590" s="14" t="str">
        <f t="shared" si="71"/>
        <v/>
      </c>
      <c r="AG590" s="306" t="str">
        <f>UPPER(IF($X590="","",IF(COUNTIF($AG$34:$AG589,$X590)&lt;1,$X590,"")))</f>
        <v/>
      </c>
      <c r="AH590" s="47" t="str">
        <f t="shared" si="67"/>
        <v/>
      </c>
      <c r="AI590" s="142" t="str">
        <f t="shared" si="73"/>
        <v/>
      </c>
      <c r="AJ590" s="6"/>
      <c r="AK590" s="43"/>
    </row>
    <row r="591" spans="1:37" s="139" customFormat="1">
      <c r="A591" s="47" t="str">
        <f t="shared" si="68"/>
        <v/>
      </c>
      <c r="B591" s="138" t="str">
        <f t="shared" si="69"/>
        <v/>
      </c>
      <c r="C591" s="301"/>
      <c r="D591" s="47">
        <v>557</v>
      </c>
      <c r="E591" s="47" t="str">
        <f t="shared" si="70"/>
        <v/>
      </c>
      <c r="F591" s="6"/>
      <c r="G591" s="6"/>
      <c r="H591" s="6"/>
      <c r="I591" s="6"/>
      <c r="J591" s="5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8"/>
      <c r="Z591" s="6"/>
      <c r="AA591" s="37"/>
      <c r="AB591" s="6"/>
      <c r="AC591" s="6"/>
      <c r="AD591" s="6"/>
      <c r="AE591" s="141" t="str">
        <f t="shared" si="72"/>
        <v/>
      </c>
      <c r="AF591" s="14" t="str">
        <f t="shared" si="71"/>
        <v/>
      </c>
      <c r="AG591" s="306" t="str">
        <f>UPPER(IF($X591="","",IF(COUNTIF($AG$34:$AG590,$X591)&lt;1,$X591,"")))</f>
        <v/>
      </c>
      <c r="AH591" s="47" t="str">
        <f t="shared" si="67"/>
        <v/>
      </c>
      <c r="AI591" s="142" t="str">
        <f t="shared" si="73"/>
        <v/>
      </c>
      <c r="AJ591" s="6"/>
      <c r="AK591" s="43"/>
    </row>
    <row r="592" spans="1:37" s="139" customFormat="1">
      <c r="A592" s="47" t="str">
        <f t="shared" si="68"/>
        <v/>
      </c>
      <c r="B592" s="138" t="str">
        <f t="shared" si="69"/>
        <v/>
      </c>
      <c r="C592" s="302"/>
      <c r="D592" s="47">
        <v>558</v>
      </c>
      <c r="E592" s="47" t="str">
        <f t="shared" si="70"/>
        <v/>
      </c>
      <c r="F592" s="6"/>
      <c r="G592" s="6"/>
      <c r="H592" s="6"/>
      <c r="I592" s="6"/>
      <c r="J592" s="5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8"/>
      <c r="Z592" s="6"/>
      <c r="AA592" s="37"/>
      <c r="AB592" s="6"/>
      <c r="AC592" s="6"/>
      <c r="AD592" s="6"/>
      <c r="AE592" s="141" t="str">
        <f t="shared" si="72"/>
        <v/>
      </c>
      <c r="AF592" s="14" t="str">
        <f t="shared" si="71"/>
        <v/>
      </c>
      <c r="AG592" s="306" t="str">
        <f>UPPER(IF($X592="","",IF(COUNTIF($AG$34:$AG591,$X592)&lt;1,$X592,"")))</f>
        <v/>
      </c>
      <c r="AH592" s="47" t="str">
        <f t="shared" si="67"/>
        <v/>
      </c>
      <c r="AI592" s="142" t="str">
        <f t="shared" si="73"/>
        <v/>
      </c>
      <c r="AJ592" s="6"/>
      <c r="AK592" s="43"/>
    </row>
    <row r="593" spans="1:37" s="139" customFormat="1">
      <c r="A593" s="47" t="str">
        <f t="shared" si="68"/>
        <v/>
      </c>
      <c r="B593" s="138" t="str">
        <f t="shared" si="69"/>
        <v/>
      </c>
      <c r="C593" s="301"/>
      <c r="D593" s="47">
        <v>559</v>
      </c>
      <c r="E593" s="47" t="str">
        <f t="shared" si="70"/>
        <v/>
      </c>
      <c r="F593" s="6"/>
      <c r="G593" s="6"/>
      <c r="H593" s="6"/>
      <c r="I593" s="6"/>
      <c r="J593" s="5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8"/>
      <c r="Z593" s="6"/>
      <c r="AA593" s="37"/>
      <c r="AB593" s="6"/>
      <c r="AC593" s="6"/>
      <c r="AD593" s="6"/>
      <c r="AE593" s="141" t="str">
        <f t="shared" si="72"/>
        <v/>
      </c>
      <c r="AF593" s="14" t="str">
        <f t="shared" si="71"/>
        <v/>
      </c>
      <c r="AG593" s="306" t="str">
        <f>UPPER(IF($X593="","",IF(COUNTIF($AG$34:$AG592,$X593)&lt;1,$X593,"")))</f>
        <v/>
      </c>
      <c r="AH593" s="47" t="str">
        <f t="shared" si="67"/>
        <v/>
      </c>
      <c r="AI593" s="142" t="str">
        <f t="shared" si="73"/>
        <v/>
      </c>
      <c r="AJ593" s="6"/>
      <c r="AK593" s="43"/>
    </row>
    <row r="594" spans="1:37" s="139" customFormat="1">
      <c r="A594" s="47" t="str">
        <f t="shared" si="68"/>
        <v/>
      </c>
      <c r="B594" s="138" t="str">
        <f t="shared" si="69"/>
        <v/>
      </c>
      <c r="C594" s="302"/>
      <c r="D594" s="47">
        <v>560</v>
      </c>
      <c r="E594" s="47" t="str">
        <f t="shared" si="70"/>
        <v/>
      </c>
      <c r="F594" s="6"/>
      <c r="G594" s="6"/>
      <c r="H594" s="6"/>
      <c r="I594" s="6"/>
      <c r="J594" s="5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8"/>
      <c r="Z594" s="6"/>
      <c r="AA594" s="37"/>
      <c r="AB594" s="6"/>
      <c r="AC594" s="6"/>
      <c r="AD594" s="6"/>
      <c r="AE594" s="141" t="str">
        <f t="shared" si="72"/>
        <v/>
      </c>
      <c r="AF594" s="14" t="str">
        <f t="shared" si="71"/>
        <v/>
      </c>
      <c r="AG594" s="306" t="str">
        <f>UPPER(IF($X594="","",IF(COUNTIF($AG$34:$AG593,$X594)&lt;1,$X594,"")))</f>
        <v/>
      </c>
      <c r="AH594" s="47" t="str">
        <f t="shared" si="67"/>
        <v/>
      </c>
      <c r="AI594" s="142" t="str">
        <f t="shared" si="73"/>
        <v/>
      </c>
      <c r="AJ594" s="6"/>
      <c r="AK594" s="43"/>
    </row>
    <row r="595" spans="1:37" s="139" customFormat="1">
      <c r="A595" s="47" t="str">
        <f t="shared" si="68"/>
        <v/>
      </c>
      <c r="B595" s="138" t="str">
        <f t="shared" si="69"/>
        <v/>
      </c>
      <c r="C595" s="301"/>
      <c r="D595" s="47">
        <v>561</v>
      </c>
      <c r="E595" s="47" t="str">
        <f t="shared" si="70"/>
        <v/>
      </c>
      <c r="F595" s="6"/>
      <c r="G595" s="6"/>
      <c r="H595" s="6"/>
      <c r="I595" s="6"/>
      <c r="J595" s="5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8"/>
      <c r="Z595" s="6"/>
      <c r="AA595" s="37"/>
      <c r="AB595" s="6"/>
      <c r="AC595" s="6"/>
      <c r="AD595" s="6"/>
      <c r="AE595" s="141" t="str">
        <f t="shared" si="72"/>
        <v/>
      </c>
      <c r="AF595" s="14" t="str">
        <f t="shared" si="71"/>
        <v/>
      </c>
      <c r="AG595" s="306" t="str">
        <f>UPPER(IF($X595="","",IF(COUNTIF($AG$34:$AG594,$X595)&lt;1,$X595,"")))</f>
        <v/>
      </c>
      <c r="AH595" s="47" t="str">
        <f t="shared" ref="AH595:AH658" si="74">IF(X595="","",IF(COUNTIF(X$35:X$1035,$X595)&lt;4,"每隊最少4人",IF(COUNTIF(X$35:X$1035,X595)&gt;6,"每隊最多6人",COUNTIF(X$35:X$1035,X595))))</f>
        <v/>
      </c>
      <c r="AI595" s="142" t="str">
        <f t="shared" si="73"/>
        <v/>
      </c>
      <c r="AJ595" s="6"/>
      <c r="AK595" s="43"/>
    </row>
    <row r="596" spans="1:37" s="139" customFormat="1">
      <c r="A596" s="47" t="str">
        <f t="shared" si="68"/>
        <v/>
      </c>
      <c r="B596" s="138" t="str">
        <f t="shared" si="69"/>
        <v/>
      </c>
      <c r="C596" s="302"/>
      <c r="D596" s="47">
        <v>562</v>
      </c>
      <c r="E596" s="47" t="str">
        <f t="shared" si="70"/>
        <v/>
      </c>
      <c r="F596" s="6"/>
      <c r="G596" s="6"/>
      <c r="H596" s="6"/>
      <c r="I596" s="6"/>
      <c r="J596" s="5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8"/>
      <c r="Z596" s="6"/>
      <c r="AA596" s="37"/>
      <c r="AB596" s="6"/>
      <c r="AC596" s="6"/>
      <c r="AD596" s="6"/>
      <c r="AE596" s="141" t="str">
        <f t="shared" si="72"/>
        <v/>
      </c>
      <c r="AF596" s="14" t="str">
        <f t="shared" si="71"/>
        <v/>
      </c>
      <c r="AG596" s="306" t="str">
        <f>UPPER(IF($X596="","",IF(COUNTIF($AG$34:$AG595,$X596)&lt;1,$X596,"")))</f>
        <v/>
      </c>
      <c r="AH596" s="47" t="str">
        <f t="shared" si="74"/>
        <v/>
      </c>
      <c r="AI596" s="142" t="str">
        <f t="shared" si="73"/>
        <v/>
      </c>
      <c r="AJ596" s="6"/>
      <c r="AK596" s="43"/>
    </row>
    <row r="597" spans="1:37" s="139" customFormat="1">
      <c r="A597" s="47" t="str">
        <f t="shared" si="68"/>
        <v/>
      </c>
      <c r="B597" s="138" t="str">
        <f t="shared" si="69"/>
        <v/>
      </c>
      <c r="C597" s="301"/>
      <c r="D597" s="47">
        <v>563</v>
      </c>
      <c r="E597" s="47" t="str">
        <f t="shared" si="70"/>
        <v/>
      </c>
      <c r="F597" s="6"/>
      <c r="G597" s="6"/>
      <c r="H597" s="6"/>
      <c r="I597" s="6"/>
      <c r="J597" s="5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8"/>
      <c r="Z597" s="6"/>
      <c r="AA597" s="37"/>
      <c r="AB597" s="6"/>
      <c r="AC597" s="6"/>
      <c r="AD597" s="6"/>
      <c r="AE597" s="141" t="str">
        <f t="shared" si="72"/>
        <v/>
      </c>
      <c r="AF597" s="14" t="str">
        <f t="shared" si="71"/>
        <v/>
      </c>
      <c r="AG597" s="306" t="str">
        <f>UPPER(IF($X597="","",IF(COUNTIF($AG$34:$AG596,$X597)&lt;1,$X597,"")))</f>
        <v/>
      </c>
      <c r="AH597" s="47" t="str">
        <f t="shared" si="74"/>
        <v/>
      </c>
      <c r="AI597" s="142" t="str">
        <f t="shared" si="73"/>
        <v/>
      </c>
      <c r="AJ597" s="6"/>
      <c r="AK597" s="43"/>
    </row>
    <row r="598" spans="1:37" s="139" customFormat="1">
      <c r="A598" s="47" t="str">
        <f t="shared" si="68"/>
        <v/>
      </c>
      <c r="B598" s="138" t="str">
        <f t="shared" si="69"/>
        <v/>
      </c>
      <c r="C598" s="303"/>
      <c r="D598" s="47">
        <v>564</v>
      </c>
      <c r="E598" s="47" t="str">
        <f t="shared" si="70"/>
        <v/>
      </c>
      <c r="F598" s="6"/>
      <c r="G598" s="6"/>
      <c r="H598" s="6"/>
      <c r="I598" s="6"/>
      <c r="J598" s="5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8"/>
      <c r="Z598" s="6"/>
      <c r="AA598" s="37"/>
      <c r="AB598" s="6"/>
      <c r="AC598" s="6"/>
      <c r="AD598" s="6"/>
      <c r="AE598" s="141" t="str">
        <f t="shared" si="72"/>
        <v/>
      </c>
      <c r="AF598" s="14" t="str">
        <f t="shared" si="71"/>
        <v/>
      </c>
      <c r="AG598" s="306" t="str">
        <f>UPPER(IF($X598="","",IF(COUNTIF($AG$34:$AG597,$X598)&lt;1,$X598,"")))</f>
        <v/>
      </c>
      <c r="AH598" s="47" t="str">
        <f t="shared" si="74"/>
        <v/>
      </c>
      <c r="AI598" s="142" t="str">
        <f t="shared" si="73"/>
        <v/>
      </c>
      <c r="AJ598" s="6"/>
      <c r="AK598" s="43"/>
    </row>
    <row r="599" spans="1:37" s="139" customFormat="1">
      <c r="A599" s="47" t="str">
        <f t="shared" si="68"/>
        <v/>
      </c>
      <c r="B599" s="138" t="str">
        <f t="shared" si="69"/>
        <v/>
      </c>
      <c r="C599" s="304"/>
      <c r="D599" s="47">
        <v>565</v>
      </c>
      <c r="E599" s="47" t="str">
        <f t="shared" si="70"/>
        <v/>
      </c>
      <c r="F599" s="6"/>
      <c r="G599" s="6"/>
      <c r="H599" s="6"/>
      <c r="I599" s="6"/>
      <c r="J599" s="5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8"/>
      <c r="Z599" s="6"/>
      <c r="AA599" s="37"/>
      <c r="AB599" s="6"/>
      <c r="AC599" s="6"/>
      <c r="AD599" s="6"/>
      <c r="AE599" s="141" t="str">
        <f t="shared" si="72"/>
        <v/>
      </c>
      <c r="AF599" s="14" t="str">
        <f t="shared" si="71"/>
        <v/>
      </c>
      <c r="AG599" s="306" t="str">
        <f>UPPER(IF($X599="","",IF(COUNTIF($AG$34:$AG598,$X599)&lt;1,$X599,"")))</f>
        <v/>
      </c>
      <c r="AH599" s="47" t="str">
        <f t="shared" si="74"/>
        <v/>
      </c>
      <c r="AI599" s="142" t="str">
        <f t="shared" si="73"/>
        <v/>
      </c>
      <c r="AJ599" s="6"/>
      <c r="AK599" s="43"/>
    </row>
    <row r="600" spans="1:37" s="139" customFormat="1">
      <c r="A600" s="47" t="str">
        <f t="shared" si="68"/>
        <v/>
      </c>
      <c r="B600" s="138" t="str">
        <f t="shared" si="69"/>
        <v/>
      </c>
      <c r="C600" s="303"/>
      <c r="D600" s="47">
        <v>566</v>
      </c>
      <c r="E600" s="47" t="str">
        <f t="shared" si="70"/>
        <v/>
      </c>
      <c r="F600" s="6"/>
      <c r="G600" s="6"/>
      <c r="H600" s="6"/>
      <c r="I600" s="6"/>
      <c r="J600" s="5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8"/>
      <c r="Z600" s="6"/>
      <c r="AA600" s="37"/>
      <c r="AB600" s="6"/>
      <c r="AC600" s="6"/>
      <c r="AD600" s="6"/>
      <c r="AE600" s="141" t="str">
        <f t="shared" si="72"/>
        <v/>
      </c>
      <c r="AF600" s="14" t="str">
        <f t="shared" si="71"/>
        <v/>
      </c>
      <c r="AG600" s="306" t="str">
        <f>UPPER(IF($X600="","",IF(COUNTIF($AG$34:$AG599,$X600)&lt;1,$X600,"")))</f>
        <v/>
      </c>
      <c r="AH600" s="47" t="str">
        <f t="shared" si="74"/>
        <v/>
      </c>
      <c r="AI600" s="142" t="str">
        <f t="shared" si="73"/>
        <v/>
      </c>
      <c r="AJ600" s="6"/>
      <c r="AK600" s="43"/>
    </row>
    <row r="601" spans="1:37" s="139" customFormat="1">
      <c r="A601" s="47" t="str">
        <f t="shared" si="68"/>
        <v/>
      </c>
      <c r="B601" s="138" t="str">
        <f t="shared" si="69"/>
        <v/>
      </c>
      <c r="C601" s="304"/>
      <c r="D601" s="47">
        <v>567</v>
      </c>
      <c r="E601" s="47" t="str">
        <f t="shared" si="70"/>
        <v/>
      </c>
      <c r="F601" s="6"/>
      <c r="G601" s="6"/>
      <c r="H601" s="6"/>
      <c r="I601" s="6"/>
      <c r="J601" s="5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8"/>
      <c r="Z601" s="6"/>
      <c r="AA601" s="37"/>
      <c r="AB601" s="6"/>
      <c r="AC601" s="6"/>
      <c r="AD601" s="6"/>
      <c r="AE601" s="141" t="str">
        <f t="shared" si="72"/>
        <v/>
      </c>
      <c r="AF601" s="14" t="str">
        <f t="shared" si="71"/>
        <v/>
      </c>
      <c r="AG601" s="306" t="str">
        <f>UPPER(IF($X601="","",IF(COUNTIF($AG$34:$AG600,$X601)&lt;1,$X601,"")))</f>
        <v/>
      </c>
      <c r="AH601" s="47" t="str">
        <f t="shared" si="74"/>
        <v/>
      </c>
      <c r="AI601" s="142" t="str">
        <f t="shared" si="73"/>
        <v/>
      </c>
      <c r="AJ601" s="6"/>
      <c r="AK601" s="43"/>
    </row>
    <row r="602" spans="1:37" s="139" customFormat="1">
      <c r="A602" s="47" t="str">
        <f t="shared" si="68"/>
        <v/>
      </c>
      <c r="B602" s="138" t="str">
        <f t="shared" si="69"/>
        <v/>
      </c>
      <c r="C602" s="303"/>
      <c r="D602" s="47">
        <v>568</v>
      </c>
      <c r="E602" s="47" t="str">
        <f t="shared" si="70"/>
        <v/>
      </c>
      <c r="F602" s="6"/>
      <c r="G602" s="6"/>
      <c r="H602" s="6"/>
      <c r="I602" s="6"/>
      <c r="J602" s="5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8"/>
      <c r="Z602" s="6"/>
      <c r="AA602" s="37"/>
      <c r="AB602" s="6"/>
      <c r="AC602" s="6"/>
      <c r="AD602" s="6"/>
      <c r="AE602" s="141" t="str">
        <f t="shared" si="72"/>
        <v/>
      </c>
      <c r="AF602" s="14" t="str">
        <f t="shared" si="71"/>
        <v/>
      </c>
      <c r="AG602" s="306" t="str">
        <f>UPPER(IF($X602="","",IF(COUNTIF($AG$34:$AG601,$X602)&lt;1,$X602,"")))</f>
        <v/>
      </c>
      <c r="AH602" s="47" t="str">
        <f t="shared" si="74"/>
        <v/>
      </c>
      <c r="AI602" s="142" t="str">
        <f t="shared" si="73"/>
        <v/>
      </c>
      <c r="AJ602" s="6"/>
      <c r="AK602" s="43"/>
    </row>
    <row r="603" spans="1:37" s="139" customFormat="1">
      <c r="A603" s="47" t="str">
        <f t="shared" si="68"/>
        <v/>
      </c>
      <c r="B603" s="138" t="str">
        <f t="shared" si="69"/>
        <v/>
      </c>
      <c r="C603" s="304"/>
      <c r="D603" s="47">
        <v>569</v>
      </c>
      <c r="E603" s="47" t="str">
        <f t="shared" si="70"/>
        <v/>
      </c>
      <c r="F603" s="6"/>
      <c r="G603" s="6"/>
      <c r="H603" s="6"/>
      <c r="I603" s="6"/>
      <c r="J603" s="5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8"/>
      <c r="Z603" s="6"/>
      <c r="AA603" s="37"/>
      <c r="AB603" s="6"/>
      <c r="AC603" s="6"/>
      <c r="AD603" s="6"/>
      <c r="AE603" s="141" t="str">
        <f t="shared" si="72"/>
        <v/>
      </c>
      <c r="AF603" s="14" t="str">
        <f t="shared" si="71"/>
        <v/>
      </c>
      <c r="AG603" s="306" t="str">
        <f>UPPER(IF($X603="","",IF(COUNTIF($AG$34:$AG602,$X603)&lt;1,$X603,"")))</f>
        <v/>
      </c>
      <c r="AH603" s="47" t="str">
        <f t="shared" si="74"/>
        <v/>
      </c>
      <c r="AI603" s="142" t="str">
        <f t="shared" si="73"/>
        <v/>
      </c>
      <c r="AJ603" s="6"/>
      <c r="AK603" s="43"/>
    </row>
    <row r="604" spans="1:37" s="139" customFormat="1">
      <c r="A604" s="47" t="str">
        <f t="shared" si="68"/>
        <v/>
      </c>
      <c r="B604" s="138" t="str">
        <f t="shared" si="69"/>
        <v/>
      </c>
      <c r="C604" s="303"/>
      <c r="D604" s="47">
        <v>570</v>
      </c>
      <c r="E604" s="47" t="str">
        <f t="shared" si="70"/>
        <v/>
      </c>
      <c r="F604" s="6"/>
      <c r="G604" s="6"/>
      <c r="H604" s="6"/>
      <c r="I604" s="6"/>
      <c r="J604" s="5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8"/>
      <c r="Z604" s="6"/>
      <c r="AA604" s="37"/>
      <c r="AB604" s="6"/>
      <c r="AC604" s="6"/>
      <c r="AD604" s="6"/>
      <c r="AE604" s="141" t="str">
        <f t="shared" si="72"/>
        <v/>
      </c>
      <c r="AF604" s="14" t="str">
        <f t="shared" si="71"/>
        <v/>
      </c>
      <c r="AG604" s="306" t="str">
        <f>UPPER(IF($X604="","",IF(COUNTIF($AG$34:$AG603,$X604)&lt;1,$X604,"")))</f>
        <v/>
      </c>
      <c r="AH604" s="47" t="str">
        <f t="shared" si="74"/>
        <v/>
      </c>
      <c r="AI604" s="142" t="str">
        <f t="shared" si="73"/>
        <v/>
      </c>
      <c r="AJ604" s="6"/>
      <c r="AK604" s="43"/>
    </row>
    <row r="605" spans="1:37" s="139" customFormat="1">
      <c r="A605" s="47" t="str">
        <f t="shared" si="68"/>
        <v/>
      </c>
      <c r="B605" s="138" t="str">
        <f t="shared" si="69"/>
        <v/>
      </c>
      <c r="C605" s="304"/>
      <c r="D605" s="47">
        <v>571</v>
      </c>
      <c r="E605" s="47" t="str">
        <f t="shared" si="70"/>
        <v/>
      </c>
      <c r="F605" s="6"/>
      <c r="G605" s="6"/>
      <c r="H605" s="6"/>
      <c r="I605" s="6"/>
      <c r="J605" s="5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8"/>
      <c r="Z605" s="6"/>
      <c r="AA605" s="37"/>
      <c r="AB605" s="6"/>
      <c r="AC605" s="6"/>
      <c r="AD605" s="6"/>
      <c r="AE605" s="141" t="str">
        <f t="shared" si="72"/>
        <v/>
      </c>
      <c r="AF605" s="14" t="str">
        <f t="shared" si="71"/>
        <v/>
      </c>
      <c r="AG605" s="306" t="str">
        <f>UPPER(IF($X605="","",IF(COUNTIF($AG$34:$AG604,$X605)&lt;1,$X605,"")))</f>
        <v/>
      </c>
      <c r="AH605" s="47" t="str">
        <f t="shared" si="74"/>
        <v/>
      </c>
      <c r="AI605" s="142" t="str">
        <f t="shared" si="73"/>
        <v/>
      </c>
      <c r="AJ605" s="6"/>
      <c r="AK605" s="43"/>
    </row>
    <row r="606" spans="1:37" s="139" customFormat="1">
      <c r="A606" s="47" t="str">
        <f t="shared" si="68"/>
        <v/>
      </c>
      <c r="B606" s="138" t="str">
        <f t="shared" si="69"/>
        <v/>
      </c>
      <c r="C606" s="302"/>
      <c r="D606" s="47">
        <v>572</v>
      </c>
      <c r="E606" s="47" t="str">
        <f t="shared" si="70"/>
        <v/>
      </c>
      <c r="F606" s="6"/>
      <c r="G606" s="6"/>
      <c r="H606" s="6"/>
      <c r="I606" s="6"/>
      <c r="J606" s="5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8"/>
      <c r="Z606" s="6"/>
      <c r="AA606" s="37"/>
      <c r="AB606" s="6"/>
      <c r="AC606" s="6"/>
      <c r="AD606" s="6"/>
      <c r="AE606" s="141" t="str">
        <f t="shared" si="72"/>
        <v/>
      </c>
      <c r="AF606" s="14" t="str">
        <f t="shared" si="71"/>
        <v/>
      </c>
      <c r="AG606" s="306" t="str">
        <f>UPPER(IF($X606="","",IF(COUNTIF($AG$34:$AG605,$X606)&lt;1,$X606,"")))</f>
        <v/>
      </c>
      <c r="AH606" s="47" t="str">
        <f t="shared" si="74"/>
        <v/>
      </c>
      <c r="AI606" s="142" t="str">
        <f t="shared" si="73"/>
        <v/>
      </c>
      <c r="AJ606" s="6"/>
      <c r="AK606" s="43"/>
    </row>
    <row r="607" spans="1:37" s="139" customFormat="1">
      <c r="A607" s="47" t="str">
        <f t="shared" si="68"/>
        <v/>
      </c>
      <c r="B607" s="138" t="str">
        <f t="shared" si="69"/>
        <v/>
      </c>
      <c r="C607" s="302"/>
      <c r="D607" s="47">
        <v>573</v>
      </c>
      <c r="E607" s="47" t="str">
        <f t="shared" si="70"/>
        <v/>
      </c>
      <c r="F607" s="6"/>
      <c r="G607" s="6"/>
      <c r="H607" s="6"/>
      <c r="I607" s="6"/>
      <c r="J607" s="5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8"/>
      <c r="Z607" s="6"/>
      <c r="AA607" s="37"/>
      <c r="AB607" s="6"/>
      <c r="AC607" s="6"/>
      <c r="AD607" s="6"/>
      <c r="AE607" s="141" t="str">
        <f t="shared" si="72"/>
        <v/>
      </c>
      <c r="AF607" s="14" t="str">
        <f t="shared" si="71"/>
        <v/>
      </c>
      <c r="AG607" s="306" t="str">
        <f>UPPER(IF($X607="","",IF(COUNTIF($AG$34:$AG606,$X607)&lt;1,$X607,"")))</f>
        <v/>
      </c>
      <c r="AH607" s="47" t="str">
        <f t="shared" si="74"/>
        <v/>
      </c>
      <c r="AI607" s="142" t="str">
        <f t="shared" si="73"/>
        <v/>
      </c>
      <c r="AJ607" s="6"/>
      <c r="AK607" s="43"/>
    </row>
    <row r="608" spans="1:37" s="139" customFormat="1">
      <c r="A608" s="47" t="str">
        <f t="shared" si="68"/>
        <v/>
      </c>
      <c r="B608" s="138" t="str">
        <f t="shared" si="69"/>
        <v/>
      </c>
      <c r="C608" s="302"/>
      <c r="D608" s="47">
        <v>574</v>
      </c>
      <c r="E608" s="47" t="str">
        <f t="shared" si="70"/>
        <v/>
      </c>
      <c r="F608" s="6"/>
      <c r="G608" s="6"/>
      <c r="H608" s="6"/>
      <c r="I608" s="6"/>
      <c r="J608" s="5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8"/>
      <c r="Z608" s="6"/>
      <c r="AA608" s="37"/>
      <c r="AB608" s="6"/>
      <c r="AC608" s="6"/>
      <c r="AD608" s="6"/>
      <c r="AE608" s="141" t="str">
        <f t="shared" si="72"/>
        <v/>
      </c>
      <c r="AF608" s="14" t="str">
        <f t="shared" si="71"/>
        <v/>
      </c>
      <c r="AG608" s="306" t="str">
        <f>UPPER(IF($X608="","",IF(COUNTIF($AG$34:$AG607,$X608)&lt;1,$X608,"")))</f>
        <v/>
      </c>
      <c r="AH608" s="47" t="str">
        <f t="shared" si="74"/>
        <v/>
      </c>
      <c r="AI608" s="142" t="str">
        <f t="shared" si="73"/>
        <v/>
      </c>
      <c r="AJ608" s="6"/>
      <c r="AK608" s="43"/>
    </row>
    <row r="609" spans="1:37" s="139" customFormat="1">
      <c r="A609" s="47" t="str">
        <f t="shared" si="68"/>
        <v/>
      </c>
      <c r="B609" s="138" t="str">
        <f t="shared" si="69"/>
        <v/>
      </c>
      <c r="C609" s="302"/>
      <c r="D609" s="47">
        <v>575</v>
      </c>
      <c r="E609" s="47" t="str">
        <f t="shared" si="70"/>
        <v/>
      </c>
      <c r="F609" s="6"/>
      <c r="G609" s="6"/>
      <c r="H609" s="6"/>
      <c r="I609" s="6"/>
      <c r="J609" s="5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8"/>
      <c r="Z609" s="6"/>
      <c r="AA609" s="37"/>
      <c r="AB609" s="6"/>
      <c r="AC609" s="6"/>
      <c r="AD609" s="6"/>
      <c r="AE609" s="141" t="str">
        <f t="shared" si="72"/>
        <v/>
      </c>
      <c r="AF609" s="14" t="str">
        <f t="shared" si="71"/>
        <v/>
      </c>
      <c r="AG609" s="306" t="str">
        <f>UPPER(IF($X609="","",IF(COUNTIF($AG$34:$AG608,$X609)&lt;1,$X609,"")))</f>
        <v/>
      </c>
      <c r="AH609" s="47" t="str">
        <f t="shared" si="74"/>
        <v/>
      </c>
      <c r="AI609" s="142" t="str">
        <f t="shared" si="73"/>
        <v/>
      </c>
      <c r="AJ609" s="6"/>
      <c r="AK609" s="43"/>
    </row>
    <row r="610" spans="1:37" s="139" customFormat="1">
      <c r="A610" s="47" t="str">
        <f t="shared" si="68"/>
        <v/>
      </c>
      <c r="B610" s="138" t="str">
        <f t="shared" si="69"/>
        <v/>
      </c>
      <c r="C610" s="302"/>
      <c r="D610" s="47">
        <v>576</v>
      </c>
      <c r="E610" s="47" t="str">
        <f t="shared" si="70"/>
        <v/>
      </c>
      <c r="F610" s="6"/>
      <c r="G610" s="6"/>
      <c r="H610" s="6"/>
      <c r="I610" s="6"/>
      <c r="J610" s="5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8"/>
      <c r="Z610" s="6"/>
      <c r="AA610" s="37"/>
      <c r="AB610" s="6"/>
      <c r="AC610" s="6"/>
      <c r="AD610" s="6"/>
      <c r="AE610" s="141" t="str">
        <f t="shared" si="72"/>
        <v/>
      </c>
      <c r="AF610" s="14" t="str">
        <f t="shared" si="71"/>
        <v/>
      </c>
      <c r="AG610" s="306" t="str">
        <f>UPPER(IF($X610="","",IF(COUNTIF($AG$34:$AG609,$X610)&lt;1,$X610,"")))</f>
        <v/>
      </c>
      <c r="AH610" s="47" t="str">
        <f t="shared" si="74"/>
        <v/>
      </c>
      <c r="AI610" s="142" t="str">
        <f t="shared" si="73"/>
        <v/>
      </c>
      <c r="AJ610" s="6"/>
      <c r="AK610" s="43"/>
    </row>
    <row r="611" spans="1:37" s="139" customFormat="1">
      <c r="A611" s="47" t="str">
        <f t="shared" ref="A611:A674" si="75">E611</f>
        <v/>
      </c>
      <c r="B611" s="138" t="str">
        <f t="shared" ref="B611:B674" si="76">IF(G611="","",IF(C611="","X",A611&amp;TEXT(C611,"000")))</f>
        <v/>
      </c>
      <c r="C611" s="302"/>
      <c r="D611" s="47">
        <v>577</v>
      </c>
      <c r="E611" s="47" t="str">
        <f t="shared" ref="E611:E674" si="77">IF($H611="M",VLOOKUP($I611,$D$4:$F$9,2,0),IF(H611="F",VLOOKUP($I611,$D$4:$F$9,3,0),IF($H611="","")))</f>
        <v/>
      </c>
      <c r="F611" s="6"/>
      <c r="G611" s="6"/>
      <c r="H611" s="6"/>
      <c r="I611" s="6"/>
      <c r="J611" s="5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8"/>
      <c r="Z611" s="6"/>
      <c r="AA611" s="37"/>
      <c r="AB611" s="6"/>
      <c r="AC611" s="6"/>
      <c r="AD611" s="6"/>
      <c r="AE611" s="141" t="str">
        <f t="shared" si="72"/>
        <v/>
      </c>
      <c r="AF611" s="14" t="str">
        <f t="shared" ref="AF611:AF674" si="78">IF(AG611="","",$AF$31)</f>
        <v/>
      </c>
      <c r="AG611" s="306" t="str">
        <f>UPPER(IF($X611="","",IF(COUNTIF($AG$34:$AG610,$X611)&lt;1,$X611,"")))</f>
        <v/>
      </c>
      <c r="AH611" s="47" t="str">
        <f t="shared" si="74"/>
        <v/>
      </c>
      <c r="AI611" s="142" t="str">
        <f t="shared" si="73"/>
        <v/>
      </c>
      <c r="AJ611" s="6"/>
      <c r="AK611" s="43"/>
    </row>
    <row r="612" spans="1:37" s="139" customFormat="1">
      <c r="A612" s="47" t="str">
        <f t="shared" si="75"/>
        <v/>
      </c>
      <c r="B612" s="138" t="str">
        <f t="shared" si="76"/>
        <v/>
      </c>
      <c r="C612" s="302"/>
      <c r="D612" s="47">
        <v>578</v>
      </c>
      <c r="E612" s="47" t="str">
        <f t="shared" si="77"/>
        <v/>
      </c>
      <c r="F612" s="6"/>
      <c r="G612" s="6"/>
      <c r="H612" s="6"/>
      <c r="I612" s="6"/>
      <c r="J612" s="5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8"/>
      <c r="Z612" s="6"/>
      <c r="AA612" s="37"/>
      <c r="AB612" s="6"/>
      <c r="AC612" s="6"/>
      <c r="AD612" s="6"/>
      <c r="AE612" s="141" t="str">
        <f t="shared" ref="AE612:AE675" si="79">IF(I612="","",IF(COUNTA(K612:U612)&gt;4,"超過項目上限",IF(COUNTA(K612:U612)=0,"請選個人項目",IF(COUNTA(Z612)=1,COUNTA(K612:U612)*($AE$31+$AE$32)+$AE$30,IF(COUNTA(Z612)=0,COUNTA(K612:U612)*$AE$31+$AE$30,"輸入錯誤")))))</f>
        <v/>
      </c>
      <c r="AF612" s="14" t="str">
        <f t="shared" si="78"/>
        <v/>
      </c>
      <c r="AG612" s="306" t="str">
        <f>UPPER(IF($X612="","",IF(COUNTIF($AG$34:$AG611,$X612)&lt;1,$X612,"")))</f>
        <v/>
      </c>
      <c r="AH612" s="47" t="str">
        <f t="shared" si="74"/>
        <v/>
      </c>
      <c r="AI612" s="142" t="str">
        <f t="shared" ref="AI612:AI675" si="80">IF($E612="","",IF(ISTEXT($AE612),"輸入有錯誤",IF($Y612="",SUM($AE612:$AF612)+$AK612,SUM($AE612:$AF612)+$AK612+$Y$34)))</f>
        <v/>
      </c>
      <c r="AJ612" s="6"/>
      <c r="AK612" s="43"/>
    </row>
    <row r="613" spans="1:37" s="139" customFormat="1">
      <c r="A613" s="47" t="str">
        <f t="shared" si="75"/>
        <v/>
      </c>
      <c r="B613" s="138" t="str">
        <f t="shared" si="76"/>
        <v/>
      </c>
      <c r="C613" s="302"/>
      <c r="D613" s="47">
        <v>579</v>
      </c>
      <c r="E613" s="47" t="str">
        <f t="shared" si="77"/>
        <v/>
      </c>
      <c r="F613" s="6"/>
      <c r="G613" s="6"/>
      <c r="H613" s="6"/>
      <c r="I613" s="6"/>
      <c r="J613" s="5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8"/>
      <c r="Z613" s="6"/>
      <c r="AA613" s="37"/>
      <c r="AB613" s="6"/>
      <c r="AC613" s="6"/>
      <c r="AD613" s="6"/>
      <c r="AE613" s="141" t="str">
        <f t="shared" si="79"/>
        <v/>
      </c>
      <c r="AF613" s="14" t="str">
        <f t="shared" si="78"/>
        <v/>
      </c>
      <c r="AG613" s="306" t="str">
        <f>UPPER(IF($X613="","",IF(COUNTIF($AG$34:$AG612,$X613)&lt;1,$X613,"")))</f>
        <v/>
      </c>
      <c r="AH613" s="47" t="str">
        <f t="shared" si="74"/>
        <v/>
      </c>
      <c r="AI613" s="142" t="str">
        <f t="shared" si="80"/>
        <v/>
      </c>
      <c r="AJ613" s="6"/>
      <c r="AK613" s="43"/>
    </row>
    <row r="614" spans="1:37" s="139" customFormat="1">
      <c r="A614" s="47" t="str">
        <f t="shared" si="75"/>
        <v/>
      </c>
      <c r="B614" s="138" t="str">
        <f t="shared" si="76"/>
        <v/>
      </c>
      <c r="C614" s="302"/>
      <c r="D614" s="47">
        <v>580</v>
      </c>
      <c r="E614" s="47" t="str">
        <f t="shared" si="77"/>
        <v/>
      </c>
      <c r="F614" s="6"/>
      <c r="G614" s="6"/>
      <c r="H614" s="6"/>
      <c r="I614" s="6"/>
      <c r="J614" s="5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8"/>
      <c r="Z614" s="6"/>
      <c r="AA614" s="37"/>
      <c r="AB614" s="6"/>
      <c r="AC614" s="6"/>
      <c r="AD614" s="6"/>
      <c r="AE614" s="141" t="str">
        <f t="shared" si="79"/>
        <v/>
      </c>
      <c r="AF614" s="14" t="str">
        <f t="shared" si="78"/>
        <v/>
      </c>
      <c r="AG614" s="306" t="str">
        <f>UPPER(IF($X614="","",IF(COUNTIF($AG$34:$AG613,$X614)&lt;1,$X614,"")))</f>
        <v/>
      </c>
      <c r="AH614" s="47" t="str">
        <f t="shared" si="74"/>
        <v/>
      </c>
      <c r="AI614" s="142" t="str">
        <f t="shared" si="80"/>
        <v/>
      </c>
      <c r="AJ614" s="6"/>
      <c r="AK614" s="43"/>
    </row>
    <row r="615" spans="1:37" s="139" customFormat="1">
      <c r="A615" s="47" t="str">
        <f t="shared" si="75"/>
        <v/>
      </c>
      <c r="B615" s="138" t="str">
        <f t="shared" si="76"/>
        <v/>
      </c>
      <c r="C615" s="302"/>
      <c r="D615" s="47">
        <v>581</v>
      </c>
      <c r="E615" s="47" t="str">
        <f t="shared" si="77"/>
        <v/>
      </c>
      <c r="F615" s="6"/>
      <c r="G615" s="6"/>
      <c r="H615" s="6"/>
      <c r="I615" s="6"/>
      <c r="J615" s="5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8"/>
      <c r="Z615" s="6"/>
      <c r="AA615" s="37"/>
      <c r="AB615" s="6"/>
      <c r="AC615" s="6"/>
      <c r="AD615" s="6"/>
      <c r="AE615" s="141" t="str">
        <f t="shared" si="79"/>
        <v/>
      </c>
      <c r="AF615" s="14" t="str">
        <f t="shared" si="78"/>
        <v/>
      </c>
      <c r="AG615" s="306" t="str">
        <f>UPPER(IF($X615="","",IF(COUNTIF($AG$34:$AG614,$X615)&lt;1,$X615,"")))</f>
        <v/>
      </c>
      <c r="AH615" s="47" t="str">
        <f t="shared" si="74"/>
        <v/>
      </c>
      <c r="AI615" s="142" t="str">
        <f t="shared" si="80"/>
        <v/>
      </c>
      <c r="AJ615" s="6"/>
      <c r="AK615" s="43"/>
    </row>
    <row r="616" spans="1:37" s="139" customFormat="1">
      <c r="A616" s="47" t="str">
        <f t="shared" si="75"/>
        <v/>
      </c>
      <c r="B616" s="138" t="str">
        <f t="shared" si="76"/>
        <v/>
      </c>
      <c r="C616" s="302"/>
      <c r="D616" s="47">
        <v>582</v>
      </c>
      <c r="E616" s="47" t="str">
        <f t="shared" si="77"/>
        <v/>
      </c>
      <c r="F616" s="6"/>
      <c r="G616" s="6"/>
      <c r="H616" s="6"/>
      <c r="I616" s="6"/>
      <c r="J616" s="5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8"/>
      <c r="Z616" s="6"/>
      <c r="AA616" s="37"/>
      <c r="AB616" s="6"/>
      <c r="AC616" s="6"/>
      <c r="AD616" s="6"/>
      <c r="AE616" s="141" t="str">
        <f t="shared" si="79"/>
        <v/>
      </c>
      <c r="AF616" s="14" t="str">
        <f t="shared" si="78"/>
        <v/>
      </c>
      <c r="AG616" s="306" t="str">
        <f>UPPER(IF($X616="","",IF(COUNTIF($AG$34:$AG615,$X616)&lt;1,$X616,"")))</f>
        <v/>
      </c>
      <c r="AH616" s="47" t="str">
        <f t="shared" si="74"/>
        <v/>
      </c>
      <c r="AI616" s="142" t="str">
        <f t="shared" si="80"/>
        <v/>
      </c>
      <c r="AJ616" s="6"/>
      <c r="AK616" s="43"/>
    </row>
    <row r="617" spans="1:37" s="139" customFormat="1">
      <c r="A617" s="47" t="str">
        <f t="shared" si="75"/>
        <v/>
      </c>
      <c r="B617" s="138" t="str">
        <f t="shared" si="76"/>
        <v/>
      </c>
      <c r="C617" s="302"/>
      <c r="D617" s="47">
        <v>583</v>
      </c>
      <c r="E617" s="47" t="str">
        <f t="shared" si="77"/>
        <v/>
      </c>
      <c r="F617" s="6"/>
      <c r="G617" s="6"/>
      <c r="H617" s="6"/>
      <c r="I617" s="6"/>
      <c r="J617" s="5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8"/>
      <c r="Z617" s="6"/>
      <c r="AA617" s="37"/>
      <c r="AB617" s="6"/>
      <c r="AC617" s="6"/>
      <c r="AD617" s="6"/>
      <c r="AE617" s="141" t="str">
        <f t="shared" si="79"/>
        <v/>
      </c>
      <c r="AF617" s="14" t="str">
        <f t="shared" si="78"/>
        <v/>
      </c>
      <c r="AG617" s="306" t="str">
        <f>UPPER(IF($X617="","",IF(COUNTIF($AG$34:$AG616,$X617)&lt;1,$X617,"")))</f>
        <v/>
      </c>
      <c r="AH617" s="47" t="str">
        <f t="shared" si="74"/>
        <v/>
      </c>
      <c r="AI617" s="142" t="str">
        <f t="shared" si="80"/>
        <v/>
      </c>
      <c r="AJ617" s="6"/>
      <c r="AK617" s="43"/>
    </row>
    <row r="618" spans="1:37" s="139" customFormat="1">
      <c r="A618" s="47" t="str">
        <f t="shared" si="75"/>
        <v/>
      </c>
      <c r="B618" s="138" t="str">
        <f t="shared" si="76"/>
        <v/>
      </c>
      <c r="C618" s="302"/>
      <c r="D618" s="47">
        <v>584</v>
      </c>
      <c r="E618" s="47" t="str">
        <f t="shared" si="77"/>
        <v/>
      </c>
      <c r="F618" s="6"/>
      <c r="G618" s="6"/>
      <c r="H618" s="6"/>
      <c r="I618" s="6"/>
      <c r="J618" s="5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8"/>
      <c r="Z618" s="6"/>
      <c r="AA618" s="37"/>
      <c r="AB618" s="6"/>
      <c r="AC618" s="6"/>
      <c r="AD618" s="6"/>
      <c r="AE618" s="141" t="str">
        <f t="shared" si="79"/>
        <v/>
      </c>
      <c r="AF618" s="14" t="str">
        <f t="shared" si="78"/>
        <v/>
      </c>
      <c r="AG618" s="306" t="str">
        <f>UPPER(IF($X618="","",IF(COUNTIF($AG$34:$AG617,$X618)&lt;1,$X618,"")))</f>
        <v/>
      </c>
      <c r="AH618" s="47" t="str">
        <f t="shared" si="74"/>
        <v/>
      </c>
      <c r="AI618" s="142" t="str">
        <f t="shared" si="80"/>
        <v/>
      </c>
      <c r="AJ618" s="6"/>
      <c r="AK618" s="43"/>
    </row>
    <row r="619" spans="1:37" s="139" customFormat="1">
      <c r="A619" s="47" t="str">
        <f t="shared" si="75"/>
        <v/>
      </c>
      <c r="B619" s="138" t="str">
        <f t="shared" si="76"/>
        <v/>
      </c>
      <c r="C619" s="302"/>
      <c r="D619" s="47">
        <v>585</v>
      </c>
      <c r="E619" s="47" t="str">
        <f t="shared" si="77"/>
        <v/>
      </c>
      <c r="F619" s="6"/>
      <c r="G619" s="6"/>
      <c r="H619" s="6"/>
      <c r="I619" s="6"/>
      <c r="J619" s="5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8"/>
      <c r="Z619" s="6"/>
      <c r="AA619" s="37"/>
      <c r="AB619" s="6"/>
      <c r="AC619" s="6"/>
      <c r="AD619" s="6"/>
      <c r="AE619" s="141" t="str">
        <f t="shared" si="79"/>
        <v/>
      </c>
      <c r="AF619" s="14" t="str">
        <f t="shared" si="78"/>
        <v/>
      </c>
      <c r="AG619" s="306" t="str">
        <f>UPPER(IF($X619="","",IF(COUNTIF($AG$34:$AG618,$X619)&lt;1,$X619,"")))</f>
        <v/>
      </c>
      <c r="AH619" s="47" t="str">
        <f t="shared" si="74"/>
        <v/>
      </c>
      <c r="AI619" s="142" t="str">
        <f t="shared" si="80"/>
        <v/>
      </c>
      <c r="AJ619" s="6"/>
      <c r="AK619" s="43"/>
    </row>
    <row r="620" spans="1:37" s="139" customFormat="1">
      <c r="A620" s="47" t="str">
        <f t="shared" si="75"/>
        <v/>
      </c>
      <c r="B620" s="138" t="str">
        <f t="shared" si="76"/>
        <v/>
      </c>
      <c r="C620" s="302"/>
      <c r="D620" s="47">
        <v>586</v>
      </c>
      <c r="E620" s="47" t="str">
        <f t="shared" si="77"/>
        <v/>
      </c>
      <c r="F620" s="6"/>
      <c r="G620" s="6"/>
      <c r="H620" s="6"/>
      <c r="I620" s="6"/>
      <c r="J620" s="5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8"/>
      <c r="Z620" s="6"/>
      <c r="AA620" s="37"/>
      <c r="AB620" s="6"/>
      <c r="AC620" s="6"/>
      <c r="AD620" s="6"/>
      <c r="AE620" s="141" t="str">
        <f t="shared" si="79"/>
        <v/>
      </c>
      <c r="AF620" s="14" t="str">
        <f t="shared" si="78"/>
        <v/>
      </c>
      <c r="AG620" s="306" t="str">
        <f>UPPER(IF($X620="","",IF(COUNTIF($AG$34:$AG619,$X620)&lt;1,$X620,"")))</f>
        <v/>
      </c>
      <c r="AH620" s="47" t="str">
        <f t="shared" si="74"/>
        <v/>
      </c>
      <c r="AI620" s="142" t="str">
        <f t="shared" si="80"/>
        <v/>
      </c>
      <c r="AJ620" s="6"/>
      <c r="AK620" s="43"/>
    </row>
    <row r="621" spans="1:37" s="139" customFormat="1">
      <c r="A621" s="47" t="str">
        <f t="shared" si="75"/>
        <v/>
      </c>
      <c r="B621" s="138" t="str">
        <f t="shared" si="76"/>
        <v/>
      </c>
      <c r="C621" s="302"/>
      <c r="D621" s="47">
        <v>587</v>
      </c>
      <c r="E621" s="47" t="str">
        <f t="shared" si="77"/>
        <v/>
      </c>
      <c r="F621" s="6"/>
      <c r="G621" s="6"/>
      <c r="H621" s="6"/>
      <c r="I621" s="6"/>
      <c r="J621" s="5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8"/>
      <c r="Z621" s="6"/>
      <c r="AA621" s="37"/>
      <c r="AB621" s="6"/>
      <c r="AC621" s="6"/>
      <c r="AD621" s="6"/>
      <c r="AE621" s="141" t="str">
        <f t="shared" si="79"/>
        <v/>
      </c>
      <c r="AF621" s="14" t="str">
        <f t="shared" si="78"/>
        <v/>
      </c>
      <c r="AG621" s="306" t="str">
        <f>UPPER(IF($X621="","",IF(COUNTIF($AG$34:$AG620,$X621)&lt;1,$X621,"")))</f>
        <v/>
      </c>
      <c r="AH621" s="47" t="str">
        <f t="shared" si="74"/>
        <v/>
      </c>
      <c r="AI621" s="142" t="str">
        <f t="shared" si="80"/>
        <v/>
      </c>
      <c r="AJ621" s="6"/>
      <c r="AK621" s="43"/>
    </row>
    <row r="622" spans="1:37" s="139" customFormat="1">
      <c r="A622" s="47" t="str">
        <f t="shared" si="75"/>
        <v/>
      </c>
      <c r="B622" s="138" t="str">
        <f t="shared" si="76"/>
        <v/>
      </c>
      <c r="C622" s="302"/>
      <c r="D622" s="47">
        <v>588</v>
      </c>
      <c r="E622" s="47" t="str">
        <f t="shared" si="77"/>
        <v/>
      </c>
      <c r="F622" s="6"/>
      <c r="G622" s="6"/>
      <c r="H622" s="6"/>
      <c r="I622" s="6"/>
      <c r="J622" s="5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8"/>
      <c r="Z622" s="6"/>
      <c r="AA622" s="37"/>
      <c r="AB622" s="6"/>
      <c r="AC622" s="6"/>
      <c r="AD622" s="6"/>
      <c r="AE622" s="141" t="str">
        <f t="shared" si="79"/>
        <v/>
      </c>
      <c r="AF622" s="14" t="str">
        <f t="shared" si="78"/>
        <v/>
      </c>
      <c r="AG622" s="306" t="str">
        <f>UPPER(IF($X622="","",IF(COUNTIF($AG$34:$AG621,$X622)&lt;1,$X622,"")))</f>
        <v/>
      </c>
      <c r="AH622" s="47" t="str">
        <f t="shared" si="74"/>
        <v/>
      </c>
      <c r="AI622" s="142" t="str">
        <f t="shared" si="80"/>
        <v/>
      </c>
      <c r="AJ622" s="6"/>
      <c r="AK622" s="43"/>
    </row>
    <row r="623" spans="1:37" s="139" customFormat="1">
      <c r="A623" s="47" t="str">
        <f t="shared" si="75"/>
        <v/>
      </c>
      <c r="B623" s="138" t="str">
        <f t="shared" si="76"/>
        <v/>
      </c>
      <c r="C623" s="302"/>
      <c r="D623" s="47">
        <v>589</v>
      </c>
      <c r="E623" s="47" t="str">
        <f t="shared" si="77"/>
        <v/>
      </c>
      <c r="F623" s="6"/>
      <c r="G623" s="6"/>
      <c r="H623" s="6"/>
      <c r="I623" s="6"/>
      <c r="J623" s="5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8"/>
      <c r="Z623" s="6"/>
      <c r="AA623" s="37"/>
      <c r="AB623" s="6"/>
      <c r="AC623" s="6"/>
      <c r="AD623" s="6"/>
      <c r="AE623" s="141" t="str">
        <f t="shared" si="79"/>
        <v/>
      </c>
      <c r="AF623" s="14" t="str">
        <f t="shared" si="78"/>
        <v/>
      </c>
      <c r="AG623" s="306" t="str">
        <f>UPPER(IF($X623="","",IF(COUNTIF($AG$34:$AG622,$X623)&lt;1,$X623,"")))</f>
        <v/>
      </c>
      <c r="AH623" s="47" t="str">
        <f t="shared" si="74"/>
        <v/>
      </c>
      <c r="AI623" s="142" t="str">
        <f t="shared" si="80"/>
        <v/>
      </c>
      <c r="AJ623" s="6"/>
      <c r="AK623" s="43"/>
    </row>
    <row r="624" spans="1:37" s="139" customFormat="1">
      <c r="A624" s="47" t="str">
        <f t="shared" si="75"/>
        <v/>
      </c>
      <c r="B624" s="138" t="str">
        <f t="shared" si="76"/>
        <v/>
      </c>
      <c r="C624" s="302"/>
      <c r="D624" s="47">
        <v>590</v>
      </c>
      <c r="E624" s="47" t="str">
        <f t="shared" si="77"/>
        <v/>
      </c>
      <c r="F624" s="6"/>
      <c r="G624" s="6"/>
      <c r="H624" s="6"/>
      <c r="I624" s="6"/>
      <c r="J624" s="5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8"/>
      <c r="Z624" s="6"/>
      <c r="AA624" s="37"/>
      <c r="AB624" s="6"/>
      <c r="AC624" s="6"/>
      <c r="AD624" s="6"/>
      <c r="AE624" s="141" t="str">
        <f t="shared" si="79"/>
        <v/>
      </c>
      <c r="AF624" s="14" t="str">
        <f t="shared" si="78"/>
        <v/>
      </c>
      <c r="AG624" s="306" t="str">
        <f>UPPER(IF($X624="","",IF(COUNTIF($AG$34:$AG623,$X624)&lt;1,$X624,"")))</f>
        <v/>
      </c>
      <c r="AH624" s="47" t="str">
        <f t="shared" si="74"/>
        <v/>
      </c>
      <c r="AI624" s="142" t="str">
        <f t="shared" si="80"/>
        <v/>
      </c>
      <c r="AJ624" s="6"/>
      <c r="AK624" s="43"/>
    </row>
    <row r="625" spans="1:37" s="139" customFormat="1">
      <c r="A625" s="47" t="str">
        <f t="shared" si="75"/>
        <v/>
      </c>
      <c r="B625" s="138" t="str">
        <f t="shared" si="76"/>
        <v/>
      </c>
      <c r="C625" s="302"/>
      <c r="D625" s="47">
        <v>591</v>
      </c>
      <c r="E625" s="47" t="str">
        <f t="shared" si="77"/>
        <v/>
      </c>
      <c r="F625" s="6"/>
      <c r="G625" s="6"/>
      <c r="H625" s="6"/>
      <c r="I625" s="6"/>
      <c r="J625" s="5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8"/>
      <c r="Z625" s="6"/>
      <c r="AA625" s="37"/>
      <c r="AB625" s="6"/>
      <c r="AC625" s="6"/>
      <c r="AD625" s="6"/>
      <c r="AE625" s="141" t="str">
        <f t="shared" si="79"/>
        <v/>
      </c>
      <c r="AF625" s="14" t="str">
        <f t="shared" si="78"/>
        <v/>
      </c>
      <c r="AG625" s="306" t="str">
        <f>UPPER(IF($X625="","",IF(COUNTIF($AG$34:$AG624,$X625)&lt;1,$X625,"")))</f>
        <v/>
      </c>
      <c r="AH625" s="47" t="str">
        <f t="shared" si="74"/>
        <v/>
      </c>
      <c r="AI625" s="142" t="str">
        <f t="shared" si="80"/>
        <v/>
      </c>
      <c r="AJ625" s="6"/>
      <c r="AK625" s="43"/>
    </row>
    <row r="626" spans="1:37" s="139" customFormat="1">
      <c r="A626" s="47" t="str">
        <f t="shared" si="75"/>
        <v/>
      </c>
      <c r="B626" s="138" t="str">
        <f t="shared" si="76"/>
        <v/>
      </c>
      <c r="C626" s="302"/>
      <c r="D626" s="47">
        <v>592</v>
      </c>
      <c r="E626" s="47" t="str">
        <f t="shared" si="77"/>
        <v/>
      </c>
      <c r="F626" s="6"/>
      <c r="G626" s="6"/>
      <c r="H626" s="6"/>
      <c r="I626" s="6"/>
      <c r="J626" s="5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8"/>
      <c r="Z626" s="6"/>
      <c r="AA626" s="37"/>
      <c r="AB626" s="6"/>
      <c r="AC626" s="6"/>
      <c r="AD626" s="6"/>
      <c r="AE626" s="141" t="str">
        <f t="shared" si="79"/>
        <v/>
      </c>
      <c r="AF626" s="14" t="str">
        <f t="shared" si="78"/>
        <v/>
      </c>
      <c r="AG626" s="306" t="str">
        <f>UPPER(IF($X626="","",IF(COUNTIF($AG$34:$AG625,$X626)&lt;1,$X626,"")))</f>
        <v/>
      </c>
      <c r="AH626" s="47" t="str">
        <f t="shared" si="74"/>
        <v/>
      </c>
      <c r="AI626" s="142" t="str">
        <f t="shared" si="80"/>
        <v/>
      </c>
      <c r="AJ626" s="6"/>
      <c r="AK626" s="43"/>
    </row>
    <row r="627" spans="1:37" s="139" customFormat="1">
      <c r="A627" s="47" t="str">
        <f t="shared" si="75"/>
        <v/>
      </c>
      <c r="B627" s="138" t="str">
        <f t="shared" si="76"/>
        <v/>
      </c>
      <c r="C627" s="302"/>
      <c r="D627" s="47">
        <v>593</v>
      </c>
      <c r="E627" s="47" t="str">
        <f t="shared" si="77"/>
        <v/>
      </c>
      <c r="F627" s="6"/>
      <c r="G627" s="6"/>
      <c r="H627" s="6"/>
      <c r="I627" s="6"/>
      <c r="J627" s="5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8"/>
      <c r="Z627" s="6"/>
      <c r="AA627" s="37"/>
      <c r="AB627" s="6"/>
      <c r="AC627" s="6"/>
      <c r="AD627" s="6"/>
      <c r="AE627" s="141" t="str">
        <f t="shared" si="79"/>
        <v/>
      </c>
      <c r="AF627" s="14" t="str">
        <f t="shared" si="78"/>
        <v/>
      </c>
      <c r="AG627" s="306" t="str">
        <f>UPPER(IF($X627="","",IF(COUNTIF($AG$34:$AG626,$X627)&lt;1,$X627,"")))</f>
        <v/>
      </c>
      <c r="AH627" s="47" t="str">
        <f t="shared" si="74"/>
        <v/>
      </c>
      <c r="AI627" s="142" t="str">
        <f t="shared" si="80"/>
        <v/>
      </c>
      <c r="AJ627" s="6"/>
      <c r="AK627" s="43"/>
    </row>
    <row r="628" spans="1:37" s="139" customFormat="1">
      <c r="A628" s="47" t="str">
        <f t="shared" si="75"/>
        <v/>
      </c>
      <c r="B628" s="138" t="str">
        <f t="shared" si="76"/>
        <v/>
      </c>
      <c r="C628" s="302"/>
      <c r="D628" s="47">
        <v>594</v>
      </c>
      <c r="E628" s="47" t="str">
        <f t="shared" si="77"/>
        <v/>
      </c>
      <c r="F628" s="6"/>
      <c r="G628" s="6"/>
      <c r="H628" s="6"/>
      <c r="I628" s="6"/>
      <c r="J628" s="5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8"/>
      <c r="Z628" s="6"/>
      <c r="AA628" s="37"/>
      <c r="AB628" s="6"/>
      <c r="AC628" s="6"/>
      <c r="AD628" s="6"/>
      <c r="AE628" s="141" t="str">
        <f t="shared" si="79"/>
        <v/>
      </c>
      <c r="AF628" s="14" t="str">
        <f t="shared" si="78"/>
        <v/>
      </c>
      <c r="AG628" s="306" t="str">
        <f>UPPER(IF($X628="","",IF(COUNTIF($AG$34:$AG627,$X628)&lt;1,$X628,"")))</f>
        <v/>
      </c>
      <c r="AH628" s="47" t="str">
        <f t="shared" si="74"/>
        <v/>
      </c>
      <c r="AI628" s="142" t="str">
        <f t="shared" si="80"/>
        <v/>
      </c>
      <c r="AJ628" s="6"/>
      <c r="AK628" s="43"/>
    </row>
    <row r="629" spans="1:37" s="139" customFormat="1">
      <c r="A629" s="47" t="str">
        <f t="shared" si="75"/>
        <v/>
      </c>
      <c r="B629" s="138" t="str">
        <f t="shared" si="76"/>
        <v/>
      </c>
      <c r="C629" s="302"/>
      <c r="D629" s="47">
        <v>595</v>
      </c>
      <c r="E629" s="47" t="str">
        <f t="shared" si="77"/>
        <v/>
      </c>
      <c r="F629" s="6"/>
      <c r="G629" s="6"/>
      <c r="H629" s="6"/>
      <c r="I629" s="6"/>
      <c r="J629" s="5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8"/>
      <c r="Z629" s="6"/>
      <c r="AA629" s="37"/>
      <c r="AB629" s="6"/>
      <c r="AC629" s="6"/>
      <c r="AD629" s="6"/>
      <c r="AE629" s="141" t="str">
        <f t="shared" si="79"/>
        <v/>
      </c>
      <c r="AF629" s="14" t="str">
        <f t="shared" si="78"/>
        <v/>
      </c>
      <c r="AG629" s="306" t="str">
        <f>UPPER(IF($X629="","",IF(COUNTIF($AG$34:$AG628,$X629)&lt;1,$X629,"")))</f>
        <v/>
      </c>
      <c r="AH629" s="47" t="str">
        <f t="shared" si="74"/>
        <v/>
      </c>
      <c r="AI629" s="142" t="str">
        <f t="shared" si="80"/>
        <v/>
      </c>
      <c r="AJ629" s="6"/>
      <c r="AK629" s="43"/>
    </row>
    <row r="630" spans="1:37" s="139" customFormat="1">
      <c r="A630" s="47" t="str">
        <f t="shared" si="75"/>
        <v/>
      </c>
      <c r="B630" s="138" t="str">
        <f t="shared" si="76"/>
        <v/>
      </c>
      <c r="C630" s="302"/>
      <c r="D630" s="47">
        <v>596</v>
      </c>
      <c r="E630" s="47" t="str">
        <f t="shared" si="77"/>
        <v/>
      </c>
      <c r="F630" s="6"/>
      <c r="G630" s="6"/>
      <c r="H630" s="6"/>
      <c r="I630" s="6"/>
      <c r="J630" s="5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8"/>
      <c r="Z630" s="6"/>
      <c r="AA630" s="37"/>
      <c r="AB630" s="6"/>
      <c r="AC630" s="6"/>
      <c r="AD630" s="6"/>
      <c r="AE630" s="141" t="str">
        <f t="shared" si="79"/>
        <v/>
      </c>
      <c r="AF630" s="14" t="str">
        <f t="shared" si="78"/>
        <v/>
      </c>
      <c r="AG630" s="306" t="str">
        <f>UPPER(IF($X630="","",IF(COUNTIF($AG$34:$AG629,$X630)&lt;1,$X630,"")))</f>
        <v/>
      </c>
      <c r="AH630" s="47" t="str">
        <f t="shared" si="74"/>
        <v/>
      </c>
      <c r="AI630" s="142" t="str">
        <f t="shared" si="80"/>
        <v/>
      </c>
      <c r="AJ630" s="6"/>
      <c r="AK630" s="43"/>
    </row>
    <row r="631" spans="1:37" s="139" customFormat="1">
      <c r="A631" s="47" t="str">
        <f t="shared" si="75"/>
        <v/>
      </c>
      <c r="B631" s="138" t="str">
        <f t="shared" si="76"/>
        <v/>
      </c>
      <c r="C631" s="302"/>
      <c r="D631" s="47">
        <v>597</v>
      </c>
      <c r="E631" s="47" t="str">
        <f t="shared" si="77"/>
        <v/>
      </c>
      <c r="F631" s="6"/>
      <c r="G631" s="6"/>
      <c r="H631" s="6"/>
      <c r="I631" s="6"/>
      <c r="J631" s="5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8"/>
      <c r="Z631" s="6"/>
      <c r="AA631" s="37"/>
      <c r="AB631" s="6"/>
      <c r="AC631" s="6"/>
      <c r="AD631" s="6"/>
      <c r="AE631" s="141" t="str">
        <f t="shared" si="79"/>
        <v/>
      </c>
      <c r="AF631" s="14" t="str">
        <f t="shared" si="78"/>
        <v/>
      </c>
      <c r="AG631" s="306" t="str">
        <f>UPPER(IF($X631="","",IF(COUNTIF($AG$34:$AG630,$X631)&lt;1,$X631,"")))</f>
        <v/>
      </c>
      <c r="AH631" s="47" t="str">
        <f t="shared" si="74"/>
        <v/>
      </c>
      <c r="AI631" s="142" t="str">
        <f t="shared" si="80"/>
        <v/>
      </c>
      <c r="AJ631" s="6"/>
      <c r="AK631" s="43"/>
    </row>
    <row r="632" spans="1:37" s="139" customFormat="1">
      <c r="A632" s="47" t="str">
        <f t="shared" si="75"/>
        <v/>
      </c>
      <c r="B632" s="138" t="str">
        <f t="shared" si="76"/>
        <v/>
      </c>
      <c r="C632" s="302"/>
      <c r="D632" s="47">
        <v>598</v>
      </c>
      <c r="E632" s="47" t="str">
        <f t="shared" si="77"/>
        <v/>
      </c>
      <c r="F632" s="6"/>
      <c r="G632" s="6"/>
      <c r="H632" s="6"/>
      <c r="I632" s="6"/>
      <c r="J632" s="5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8"/>
      <c r="Z632" s="6"/>
      <c r="AA632" s="37"/>
      <c r="AB632" s="6"/>
      <c r="AC632" s="6"/>
      <c r="AD632" s="6"/>
      <c r="AE632" s="141" t="str">
        <f t="shared" si="79"/>
        <v/>
      </c>
      <c r="AF632" s="14" t="str">
        <f t="shared" si="78"/>
        <v/>
      </c>
      <c r="AG632" s="306" t="str">
        <f>UPPER(IF($X632="","",IF(COUNTIF($AG$34:$AG631,$X632)&lt;1,$X632,"")))</f>
        <v/>
      </c>
      <c r="AH632" s="47" t="str">
        <f t="shared" si="74"/>
        <v/>
      </c>
      <c r="AI632" s="142" t="str">
        <f t="shared" si="80"/>
        <v/>
      </c>
      <c r="AJ632" s="6"/>
      <c r="AK632" s="43"/>
    </row>
    <row r="633" spans="1:37" s="139" customFormat="1">
      <c r="A633" s="47" t="str">
        <f t="shared" si="75"/>
        <v/>
      </c>
      <c r="B633" s="138" t="str">
        <f t="shared" si="76"/>
        <v/>
      </c>
      <c r="C633" s="302"/>
      <c r="D633" s="47">
        <v>599</v>
      </c>
      <c r="E633" s="47" t="str">
        <f t="shared" si="77"/>
        <v/>
      </c>
      <c r="F633" s="6"/>
      <c r="G633" s="6"/>
      <c r="H633" s="6"/>
      <c r="I633" s="6"/>
      <c r="J633" s="5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8"/>
      <c r="Z633" s="6"/>
      <c r="AA633" s="37"/>
      <c r="AB633" s="6"/>
      <c r="AC633" s="6"/>
      <c r="AD633" s="6"/>
      <c r="AE633" s="141" t="str">
        <f t="shared" si="79"/>
        <v/>
      </c>
      <c r="AF633" s="14" t="str">
        <f t="shared" si="78"/>
        <v/>
      </c>
      <c r="AG633" s="306" t="str">
        <f>UPPER(IF($X633="","",IF(COUNTIF($AG$34:$AG632,$X633)&lt;1,$X633,"")))</f>
        <v/>
      </c>
      <c r="AH633" s="47" t="str">
        <f t="shared" si="74"/>
        <v/>
      </c>
      <c r="AI633" s="142" t="str">
        <f t="shared" si="80"/>
        <v/>
      </c>
      <c r="AJ633" s="6"/>
      <c r="AK633" s="43"/>
    </row>
    <row r="634" spans="1:37" s="139" customFormat="1">
      <c r="A634" s="47" t="str">
        <f t="shared" si="75"/>
        <v/>
      </c>
      <c r="B634" s="138" t="str">
        <f t="shared" si="76"/>
        <v/>
      </c>
      <c r="C634" s="302"/>
      <c r="D634" s="47">
        <v>600</v>
      </c>
      <c r="E634" s="47" t="str">
        <f t="shared" si="77"/>
        <v/>
      </c>
      <c r="F634" s="6"/>
      <c r="G634" s="6"/>
      <c r="H634" s="6"/>
      <c r="I634" s="6"/>
      <c r="J634" s="5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8"/>
      <c r="Z634" s="6"/>
      <c r="AA634" s="37"/>
      <c r="AB634" s="6"/>
      <c r="AC634" s="6"/>
      <c r="AD634" s="6"/>
      <c r="AE634" s="141" t="str">
        <f t="shared" si="79"/>
        <v/>
      </c>
      <c r="AF634" s="14" t="str">
        <f t="shared" si="78"/>
        <v/>
      </c>
      <c r="AG634" s="306" t="str">
        <f>UPPER(IF($X634="","",IF(COUNTIF($AG$34:$AG633,$X634)&lt;1,$X634,"")))</f>
        <v/>
      </c>
      <c r="AH634" s="47" t="str">
        <f t="shared" si="74"/>
        <v/>
      </c>
      <c r="AI634" s="142" t="str">
        <f t="shared" si="80"/>
        <v/>
      </c>
      <c r="AJ634" s="6"/>
      <c r="AK634" s="43"/>
    </row>
    <row r="635" spans="1:37" s="139" customFormat="1">
      <c r="A635" s="47" t="str">
        <f t="shared" si="75"/>
        <v/>
      </c>
      <c r="B635" s="138" t="str">
        <f t="shared" si="76"/>
        <v/>
      </c>
      <c r="C635" s="302"/>
      <c r="D635" s="47">
        <v>601</v>
      </c>
      <c r="E635" s="47" t="str">
        <f t="shared" si="77"/>
        <v/>
      </c>
      <c r="F635" s="6"/>
      <c r="G635" s="6"/>
      <c r="H635" s="6"/>
      <c r="I635" s="6"/>
      <c r="J635" s="5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8"/>
      <c r="Z635" s="6"/>
      <c r="AA635" s="37"/>
      <c r="AB635" s="6"/>
      <c r="AC635" s="6"/>
      <c r="AD635" s="6"/>
      <c r="AE635" s="141" t="str">
        <f t="shared" si="79"/>
        <v/>
      </c>
      <c r="AF635" s="14" t="str">
        <f t="shared" si="78"/>
        <v/>
      </c>
      <c r="AG635" s="306" t="str">
        <f>UPPER(IF($X635="","",IF(COUNTIF($AG$34:$AG634,$X635)&lt;1,$X635,"")))</f>
        <v/>
      </c>
      <c r="AH635" s="47" t="str">
        <f t="shared" si="74"/>
        <v/>
      </c>
      <c r="AI635" s="142" t="str">
        <f t="shared" si="80"/>
        <v/>
      </c>
      <c r="AJ635" s="6"/>
      <c r="AK635" s="43"/>
    </row>
    <row r="636" spans="1:37" s="139" customFormat="1">
      <c r="A636" s="47" t="str">
        <f t="shared" si="75"/>
        <v/>
      </c>
      <c r="B636" s="138" t="str">
        <f t="shared" si="76"/>
        <v/>
      </c>
      <c r="C636" s="302"/>
      <c r="D636" s="47">
        <v>602</v>
      </c>
      <c r="E636" s="47" t="str">
        <f t="shared" si="77"/>
        <v/>
      </c>
      <c r="F636" s="6"/>
      <c r="G636" s="6"/>
      <c r="H636" s="6"/>
      <c r="I636" s="6"/>
      <c r="J636" s="5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8"/>
      <c r="Z636" s="6"/>
      <c r="AA636" s="37"/>
      <c r="AB636" s="6"/>
      <c r="AC636" s="6"/>
      <c r="AD636" s="6"/>
      <c r="AE636" s="141" t="str">
        <f t="shared" si="79"/>
        <v/>
      </c>
      <c r="AF636" s="14" t="str">
        <f t="shared" si="78"/>
        <v/>
      </c>
      <c r="AG636" s="306" t="str">
        <f>UPPER(IF($X636="","",IF(COUNTIF($AG$34:$AG635,$X636)&lt;1,$X636,"")))</f>
        <v/>
      </c>
      <c r="AH636" s="47" t="str">
        <f t="shared" si="74"/>
        <v/>
      </c>
      <c r="AI636" s="142" t="str">
        <f t="shared" si="80"/>
        <v/>
      </c>
      <c r="AJ636" s="6"/>
      <c r="AK636" s="43"/>
    </row>
    <row r="637" spans="1:37" s="139" customFormat="1">
      <c r="A637" s="47" t="str">
        <f t="shared" si="75"/>
        <v/>
      </c>
      <c r="B637" s="138" t="str">
        <f t="shared" si="76"/>
        <v/>
      </c>
      <c r="C637" s="302"/>
      <c r="D637" s="47">
        <v>603</v>
      </c>
      <c r="E637" s="47" t="str">
        <f t="shared" si="77"/>
        <v/>
      </c>
      <c r="F637" s="6"/>
      <c r="G637" s="6"/>
      <c r="H637" s="6"/>
      <c r="I637" s="6"/>
      <c r="J637" s="5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8"/>
      <c r="Z637" s="6"/>
      <c r="AA637" s="37"/>
      <c r="AB637" s="6"/>
      <c r="AC637" s="6"/>
      <c r="AD637" s="6"/>
      <c r="AE637" s="141" t="str">
        <f t="shared" si="79"/>
        <v/>
      </c>
      <c r="AF637" s="14" t="str">
        <f t="shared" si="78"/>
        <v/>
      </c>
      <c r="AG637" s="306" t="str">
        <f>UPPER(IF($X637="","",IF(COUNTIF($AG$34:$AG636,$X637)&lt;1,$X637,"")))</f>
        <v/>
      </c>
      <c r="AH637" s="47" t="str">
        <f t="shared" si="74"/>
        <v/>
      </c>
      <c r="AI637" s="142" t="str">
        <f t="shared" si="80"/>
        <v/>
      </c>
      <c r="AJ637" s="6"/>
      <c r="AK637" s="43"/>
    </row>
    <row r="638" spans="1:37" s="139" customFormat="1">
      <c r="A638" s="47" t="str">
        <f t="shared" si="75"/>
        <v/>
      </c>
      <c r="B638" s="138" t="str">
        <f t="shared" si="76"/>
        <v/>
      </c>
      <c r="C638" s="302"/>
      <c r="D638" s="47">
        <v>604</v>
      </c>
      <c r="E638" s="47" t="str">
        <f t="shared" si="77"/>
        <v/>
      </c>
      <c r="F638" s="6"/>
      <c r="G638" s="6"/>
      <c r="H638" s="6"/>
      <c r="I638" s="6"/>
      <c r="J638" s="5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8"/>
      <c r="Z638" s="6"/>
      <c r="AA638" s="37"/>
      <c r="AB638" s="6"/>
      <c r="AC638" s="6"/>
      <c r="AD638" s="6"/>
      <c r="AE638" s="141" t="str">
        <f t="shared" si="79"/>
        <v/>
      </c>
      <c r="AF638" s="14" t="str">
        <f t="shared" si="78"/>
        <v/>
      </c>
      <c r="AG638" s="306" t="str">
        <f>UPPER(IF($X638="","",IF(COUNTIF($AG$34:$AG637,$X638)&lt;1,$X638,"")))</f>
        <v/>
      </c>
      <c r="AH638" s="47" t="str">
        <f t="shared" si="74"/>
        <v/>
      </c>
      <c r="AI638" s="142" t="str">
        <f t="shared" si="80"/>
        <v/>
      </c>
      <c r="AJ638" s="6"/>
      <c r="AK638" s="43"/>
    </row>
    <row r="639" spans="1:37" s="139" customFormat="1">
      <c r="A639" s="47" t="str">
        <f t="shared" si="75"/>
        <v/>
      </c>
      <c r="B639" s="138" t="str">
        <f t="shared" si="76"/>
        <v/>
      </c>
      <c r="C639" s="302"/>
      <c r="D639" s="47">
        <v>605</v>
      </c>
      <c r="E639" s="47" t="str">
        <f t="shared" si="77"/>
        <v/>
      </c>
      <c r="F639" s="6"/>
      <c r="G639" s="6"/>
      <c r="H639" s="6"/>
      <c r="I639" s="6"/>
      <c r="J639" s="5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8"/>
      <c r="Z639" s="6"/>
      <c r="AA639" s="37"/>
      <c r="AB639" s="6"/>
      <c r="AC639" s="6"/>
      <c r="AD639" s="6"/>
      <c r="AE639" s="141" t="str">
        <f t="shared" si="79"/>
        <v/>
      </c>
      <c r="AF639" s="14" t="str">
        <f t="shared" si="78"/>
        <v/>
      </c>
      <c r="AG639" s="306" t="str">
        <f>UPPER(IF($X639="","",IF(COUNTIF($AG$34:$AG638,$X639)&lt;1,$X639,"")))</f>
        <v/>
      </c>
      <c r="AH639" s="47" t="str">
        <f t="shared" si="74"/>
        <v/>
      </c>
      <c r="AI639" s="142" t="str">
        <f t="shared" si="80"/>
        <v/>
      </c>
      <c r="AJ639" s="6"/>
      <c r="AK639" s="43"/>
    </row>
    <row r="640" spans="1:37" s="139" customFormat="1">
      <c r="A640" s="47" t="str">
        <f t="shared" si="75"/>
        <v/>
      </c>
      <c r="B640" s="138" t="str">
        <f t="shared" si="76"/>
        <v/>
      </c>
      <c r="C640" s="302"/>
      <c r="D640" s="47">
        <v>606</v>
      </c>
      <c r="E640" s="47" t="str">
        <f t="shared" si="77"/>
        <v/>
      </c>
      <c r="F640" s="6"/>
      <c r="G640" s="6"/>
      <c r="H640" s="6"/>
      <c r="I640" s="6"/>
      <c r="J640" s="5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8"/>
      <c r="Z640" s="6"/>
      <c r="AA640" s="37"/>
      <c r="AB640" s="6"/>
      <c r="AC640" s="6"/>
      <c r="AD640" s="6"/>
      <c r="AE640" s="141" t="str">
        <f t="shared" si="79"/>
        <v/>
      </c>
      <c r="AF640" s="14" t="str">
        <f t="shared" si="78"/>
        <v/>
      </c>
      <c r="AG640" s="306" t="str">
        <f>UPPER(IF($X640="","",IF(COUNTIF($AG$34:$AG639,$X640)&lt;1,$X640,"")))</f>
        <v/>
      </c>
      <c r="AH640" s="47" t="str">
        <f t="shared" si="74"/>
        <v/>
      </c>
      <c r="AI640" s="142" t="str">
        <f t="shared" si="80"/>
        <v/>
      </c>
      <c r="AJ640" s="6"/>
      <c r="AK640" s="43"/>
    </row>
    <row r="641" spans="1:37" s="139" customFormat="1">
      <c r="A641" s="47" t="str">
        <f t="shared" si="75"/>
        <v/>
      </c>
      <c r="B641" s="138" t="str">
        <f t="shared" si="76"/>
        <v/>
      </c>
      <c r="C641" s="302"/>
      <c r="D641" s="47">
        <v>607</v>
      </c>
      <c r="E641" s="47" t="str">
        <f t="shared" si="77"/>
        <v/>
      </c>
      <c r="F641" s="6"/>
      <c r="G641" s="6"/>
      <c r="H641" s="6"/>
      <c r="I641" s="6"/>
      <c r="J641" s="5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8"/>
      <c r="Z641" s="6"/>
      <c r="AA641" s="37"/>
      <c r="AB641" s="6"/>
      <c r="AC641" s="6"/>
      <c r="AD641" s="6"/>
      <c r="AE641" s="141" t="str">
        <f t="shared" si="79"/>
        <v/>
      </c>
      <c r="AF641" s="14" t="str">
        <f t="shared" si="78"/>
        <v/>
      </c>
      <c r="AG641" s="306" t="str">
        <f>UPPER(IF($X641="","",IF(COUNTIF($AG$34:$AG640,$X641)&lt;1,$X641,"")))</f>
        <v/>
      </c>
      <c r="AH641" s="47" t="str">
        <f t="shared" si="74"/>
        <v/>
      </c>
      <c r="AI641" s="142" t="str">
        <f t="shared" si="80"/>
        <v/>
      </c>
      <c r="AJ641" s="6"/>
      <c r="AK641" s="43"/>
    </row>
    <row r="642" spans="1:37" s="139" customFormat="1">
      <c r="A642" s="47" t="str">
        <f t="shared" si="75"/>
        <v/>
      </c>
      <c r="B642" s="138" t="str">
        <f t="shared" si="76"/>
        <v/>
      </c>
      <c r="C642" s="302"/>
      <c r="D642" s="47">
        <v>608</v>
      </c>
      <c r="E642" s="47" t="str">
        <f t="shared" si="77"/>
        <v/>
      </c>
      <c r="F642" s="6"/>
      <c r="G642" s="6"/>
      <c r="H642" s="6"/>
      <c r="I642" s="6"/>
      <c r="J642" s="5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8"/>
      <c r="Z642" s="6"/>
      <c r="AA642" s="37"/>
      <c r="AB642" s="6"/>
      <c r="AC642" s="6"/>
      <c r="AD642" s="6"/>
      <c r="AE642" s="141" t="str">
        <f t="shared" si="79"/>
        <v/>
      </c>
      <c r="AF642" s="14" t="str">
        <f t="shared" si="78"/>
        <v/>
      </c>
      <c r="AG642" s="306" t="str">
        <f>UPPER(IF($X642="","",IF(COUNTIF($AG$34:$AG641,$X642)&lt;1,$X642,"")))</f>
        <v/>
      </c>
      <c r="AH642" s="47" t="str">
        <f t="shared" si="74"/>
        <v/>
      </c>
      <c r="AI642" s="142" t="str">
        <f t="shared" si="80"/>
        <v/>
      </c>
      <c r="AJ642" s="6"/>
      <c r="AK642" s="43"/>
    </row>
    <row r="643" spans="1:37" s="139" customFormat="1">
      <c r="A643" s="47" t="str">
        <f t="shared" si="75"/>
        <v/>
      </c>
      <c r="B643" s="138" t="str">
        <f t="shared" si="76"/>
        <v/>
      </c>
      <c r="C643" s="302"/>
      <c r="D643" s="47">
        <v>609</v>
      </c>
      <c r="E643" s="47" t="str">
        <f t="shared" si="77"/>
        <v/>
      </c>
      <c r="F643" s="6"/>
      <c r="G643" s="6"/>
      <c r="H643" s="6"/>
      <c r="I643" s="6"/>
      <c r="J643" s="5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8"/>
      <c r="Z643" s="6"/>
      <c r="AA643" s="37"/>
      <c r="AB643" s="6"/>
      <c r="AC643" s="6"/>
      <c r="AD643" s="6"/>
      <c r="AE643" s="141" t="str">
        <f t="shared" si="79"/>
        <v/>
      </c>
      <c r="AF643" s="14" t="str">
        <f t="shared" si="78"/>
        <v/>
      </c>
      <c r="AG643" s="306" t="str">
        <f>UPPER(IF($X643="","",IF(COUNTIF($AG$34:$AG642,$X643)&lt;1,$X643,"")))</f>
        <v/>
      </c>
      <c r="AH643" s="47" t="str">
        <f t="shared" si="74"/>
        <v/>
      </c>
      <c r="AI643" s="142" t="str">
        <f t="shared" si="80"/>
        <v/>
      </c>
      <c r="AJ643" s="6"/>
      <c r="AK643" s="43"/>
    </row>
    <row r="644" spans="1:37" s="139" customFormat="1">
      <c r="A644" s="47" t="str">
        <f t="shared" si="75"/>
        <v/>
      </c>
      <c r="B644" s="138" t="str">
        <f t="shared" si="76"/>
        <v/>
      </c>
      <c r="C644" s="302"/>
      <c r="D644" s="47">
        <v>610</v>
      </c>
      <c r="E644" s="47" t="str">
        <f t="shared" si="77"/>
        <v/>
      </c>
      <c r="F644" s="6"/>
      <c r="G644" s="6"/>
      <c r="H644" s="6"/>
      <c r="I644" s="6"/>
      <c r="J644" s="5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8"/>
      <c r="Z644" s="6"/>
      <c r="AA644" s="37"/>
      <c r="AB644" s="6"/>
      <c r="AC644" s="6"/>
      <c r="AD644" s="6"/>
      <c r="AE644" s="141" t="str">
        <f t="shared" si="79"/>
        <v/>
      </c>
      <c r="AF644" s="14" t="str">
        <f t="shared" si="78"/>
        <v/>
      </c>
      <c r="AG644" s="306" t="str">
        <f>UPPER(IF($X644="","",IF(COUNTIF($AG$34:$AG643,$X644)&lt;1,$X644,"")))</f>
        <v/>
      </c>
      <c r="AH644" s="47" t="str">
        <f t="shared" si="74"/>
        <v/>
      </c>
      <c r="AI644" s="142" t="str">
        <f t="shared" si="80"/>
        <v/>
      </c>
      <c r="AJ644" s="6"/>
      <c r="AK644" s="43"/>
    </row>
    <row r="645" spans="1:37" s="139" customFormat="1">
      <c r="A645" s="47" t="str">
        <f t="shared" si="75"/>
        <v/>
      </c>
      <c r="B645" s="138" t="str">
        <f t="shared" si="76"/>
        <v/>
      </c>
      <c r="C645" s="302"/>
      <c r="D645" s="47">
        <v>611</v>
      </c>
      <c r="E645" s="47" t="str">
        <f t="shared" si="77"/>
        <v/>
      </c>
      <c r="F645" s="6"/>
      <c r="G645" s="6"/>
      <c r="H645" s="6"/>
      <c r="I645" s="6"/>
      <c r="J645" s="5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8"/>
      <c r="Z645" s="6"/>
      <c r="AA645" s="37"/>
      <c r="AB645" s="6"/>
      <c r="AC645" s="6"/>
      <c r="AD645" s="6"/>
      <c r="AE645" s="141" t="str">
        <f t="shared" si="79"/>
        <v/>
      </c>
      <c r="AF645" s="14" t="str">
        <f t="shared" si="78"/>
        <v/>
      </c>
      <c r="AG645" s="306" t="str">
        <f>UPPER(IF($X645="","",IF(COUNTIF($AG$34:$AG644,$X645)&lt;1,$X645,"")))</f>
        <v/>
      </c>
      <c r="AH645" s="47" t="str">
        <f t="shared" si="74"/>
        <v/>
      </c>
      <c r="AI645" s="142" t="str">
        <f t="shared" si="80"/>
        <v/>
      </c>
      <c r="AJ645" s="6"/>
      <c r="AK645" s="43"/>
    </row>
    <row r="646" spans="1:37" s="139" customFormat="1">
      <c r="A646" s="47" t="str">
        <f t="shared" si="75"/>
        <v/>
      </c>
      <c r="B646" s="138" t="str">
        <f t="shared" si="76"/>
        <v/>
      </c>
      <c r="C646" s="302"/>
      <c r="D646" s="47">
        <v>612</v>
      </c>
      <c r="E646" s="47" t="str">
        <f t="shared" si="77"/>
        <v/>
      </c>
      <c r="F646" s="6"/>
      <c r="G646" s="6"/>
      <c r="H646" s="6"/>
      <c r="I646" s="6"/>
      <c r="J646" s="5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8"/>
      <c r="Z646" s="6"/>
      <c r="AA646" s="293"/>
      <c r="AB646" s="6"/>
      <c r="AC646" s="6"/>
      <c r="AD646" s="6"/>
      <c r="AE646" s="141" t="str">
        <f t="shared" si="79"/>
        <v/>
      </c>
      <c r="AF646" s="14" t="str">
        <f t="shared" si="78"/>
        <v/>
      </c>
      <c r="AG646" s="306" t="str">
        <f>UPPER(IF($X646="","",IF(COUNTIF($AG$34:$AG645,$X646)&lt;1,$X646,"")))</f>
        <v/>
      </c>
      <c r="AH646" s="47" t="str">
        <f t="shared" si="74"/>
        <v/>
      </c>
      <c r="AI646" s="142" t="str">
        <f t="shared" si="80"/>
        <v/>
      </c>
      <c r="AJ646" s="6"/>
      <c r="AK646" s="43"/>
    </row>
    <row r="647" spans="1:37" s="139" customFormat="1">
      <c r="A647" s="47" t="str">
        <f t="shared" si="75"/>
        <v/>
      </c>
      <c r="B647" s="138" t="str">
        <f t="shared" si="76"/>
        <v/>
      </c>
      <c r="C647" s="302"/>
      <c r="D647" s="47">
        <v>613</v>
      </c>
      <c r="E647" s="47" t="str">
        <f t="shared" si="77"/>
        <v/>
      </c>
      <c r="F647" s="6"/>
      <c r="G647" s="6"/>
      <c r="H647" s="6"/>
      <c r="I647" s="6"/>
      <c r="J647" s="5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8"/>
      <c r="Z647" s="6"/>
      <c r="AA647" s="37"/>
      <c r="AB647" s="6"/>
      <c r="AC647" s="6"/>
      <c r="AD647" s="6"/>
      <c r="AE647" s="141" t="str">
        <f t="shared" si="79"/>
        <v/>
      </c>
      <c r="AF647" s="14" t="str">
        <f t="shared" si="78"/>
        <v/>
      </c>
      <c r="AG647" s="306" t="str">
        <f>UPPER(IF($X647="","",IF(COUNTIF($AG$34:$AG646,$X647)&lt;1,$X647,"")))</f>
        <v/>
      </c>
      <c r="AH647" s="47" t="str">
        <f t="shared" si="74"/>
        <v/>
      </c>
      <c r="AI647" s="142" t="str">
        <f t="shared" si="80"/>
        <v/>
      </c>
      <c r="AJ647" s="6"/>
      <c r="AK647" s="43"/>
    </row>
    <row r="648" spans="1:37" s="139" customFormat="1">
      <c r="A648" s="47" t="str">
        <f t="shared" si="75"/>
        <v/>
      </c>
      <c r="B648" s="138" t="str">
        <f t="shared" si="76"/>
        <v/>
      </c>
      <c r="C648" s="302"/>
      <c r="D648" s="47">
        <v>614</v>
      </c>
      <c r="E648" s="47" t="str">
        <f t="shared" si="77"/>
        <v/>
      </c>
      <c r="F648" s="6"/>
      <c r="G648" s="6"/>
      <c r="H648" s="6"/>
      <c r="I648" s="6"/>
      <c r="J648" s="5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8"/>
      <c r="Z648" s="6"/>
      <c r="AA648" s="6"/>
      <c r="AB648" s="37"/>
      <c r="AC648" s="6"/>
      <c r="AD648" s="6"/>
      <c r="AE648" s="141" t="str">
        <f t="shared" si="79"/>
        <v/>
      </c>
      <c r="AF648" s="14" t="str">
        <f t="shared" si="78"/>
        <v/>
      </c>
      <c r="AG648" s="306" t="str">
        <f>UPPER(IF($X648="","",IF(COUNTIF($AG$34:$AG647,$X648)&lt;1,$X648,"")))</f>
        <v/>
      </c>
      <c r="AH648" s="47" t="str">
        <f t="shared" si="74"/>
        <v/>
      </c>
      <c r="AI648" s="142" t="str">
        <f t="shared" si="80"/>
        <v/>
      </c>
      <c r="AJ648" s="6"/>
      <c r="AK648" s="43"/>
    </row>
    <row r="649" spans="1:37" s="139" customFormat="1">
      <c r="A649" s="47" t="str">
        <f t="shared" si="75"/>
        <v/>
      </c>
      <c r="B649" s="138" t="str">
        <f t="shared" si="76"/>
        <v/>
      </c>
      <c r="C649" s="302"/>
      <c r="D649" s="47">
        <v>615</v>
      </c>
      <c r="E649" s="47" t="str">
        <f t="shared" si="77"/>
        <v/>
      </c>
      <c r="F649" s="6"/>
      <c r="G649" s="6"/>
      <c r="H649" s="6"/>
      <c r="I649" s="6"/>
      <c r="J649" s="5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8"/>
      <c r="Z649" s="6"/>
      <c r="AA649" s="6"/>
      <c r="AB649" s="37"/>
      <c r="AC649" s="6"/>
      <c r="AD649" s="6"/>
      <c r="AE649" s="141" t="str">
        <f t="shared" si="79"/>
        <v/>
      </c>
      <c r="AF649" s="14" t="str">
        <f t="shared" si="78"/>
        <v/>
      </c>
      <c r="AG649" s="306" t="str">
        <f>UPPER(IF($X649="","",IF(COUNTIF($AG$34:$AG648,$X649)&lt;1,$X649,"")))</f>
        <v/>
      </c>
      <c r="AH649" s="47" t="str">
        <f t="shared" si="74"/>
        <v/>
      </c>
      <c r="AI649" s="142" t="str">
        <f t="shared" si="80"/>
        <v/>
      </c>
      <c r="AJ649" s="6"/>
      <c r="AK649" s="43"/>
    </row>
    <row r="650" spans="1:37" s="139" customFormat="1">
      <c r="A650" s="47" t="str">
        <f t="shared" si="75"/>
        <v/>
      </c>
      <c r="B650" s="138" t="str">
        <f t="shared" si="76"/>
        <v/>
      </c>
      <c r="C650" s="302"/>
      <c r="D650" s="47">
        <v>616</v>
      </c>
      <c r="E650" s="47" t="str">
        <f t="shared" si="77"/>
        <v/>
      </c>
      <c r="F650" s="6"/>
      <c r="G650" s="6"/>
      <c r="H650" s="6"/>
      <c r="I650" s="6"/>
      <c r="J650" s="5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8"/>
      <c r="Z650" s="6"/>
      <c r="AA650" s="6"/>
      <c r="AB650" s="37"/>
      <c r="AC650" s="6"/>
      <c r="AD650" s="6"/>
      <c r="AE650" s="141" t="str">
        <f t="shared" si="79"/>
        <v/>
      </c>
      <c r="AF650" s="14" t="str">
        <f t="shared" si="78"/>
        <v/>
      </c>
      <c r="AG650" s="306" t="str">
        <f>UPPER(IF($X650="","",IF(COUNTIF($AG$34:$AG649,$X650)&lt;1,$X650,"")))</f>
        <v/>
      </c>
      <c r="AH650" s="47" t="str">
        <f t="shared" si="74"/>
        <v/>
      </c>
      <c r="AI650" s="142" t="str">
        <f t="shared" si="80"/>
        <v/>
      </c>
      <c r="AJ650" s="6"/>
      <c r="AK650" s="43"/>
    </row>
    <row r="651" spans="1:37" s="139" customFormat="1">
      <c r="A651" s="47" t="str">
        <f t="shared" si="75"/>
        <v/>
      </c>
      <c r="B651" s="138" t="str">
        <f t="shared" si="76"/>
        <v/>
      </c>
      <c r="C651" s="302"/>
      <c r="D651" s="47">
        <v>617</v>
      </c>
      <c r="E651" s="47" t="str">
        <f t="shared" si="77"/>
        <v/>
      </c>
      <c r="F651" s="6"/>
      <c r="G651" s="6"/>
      <c r="H651" s="6"/>
      <c r="I651" s="6"/>
      <c r="J651" s="5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8"/>
      <c r="Z651" s="6"/>
      <c r="AA651" s="6"/>
      <c r="AB651" s="37"/>
      <c r="AC651" s="6"/>
      <c r="AD651" s="6"/>
      <c r="AE651" s="141" t="str">
        <f t="shared" si="79"/>
        <v/>
      </c>
      <c r="AF651" s="14" t="str">
        <f t="shared" si="78"/>
        <v/>
      </c>
      <c r="AG651" s="306" t="str">
        <f>UPPER(IF($X651="","",IF(COUNTIF($AG$34:$AG650,$X651)&lt;1,$X651,"")))</f>
        <v/>
      </c>
      <c r="AH651" s="47" t="str">
        <f t="shared" si="74"/>
        <v/>
      </c>
      <c r="AI651" s="142" t="str">
        <f t="shared" si="80"/>
        <v/>
      </c>
      <c r="AJ651" s="6"/>
      <c r="AK651" s="43"/>
    </row>
    <row r="652" spans="1:37" s="139" customFormat="1">
      <c r="A652" s="47" t="str">
        <f t="shared" si="75"/>
        <v/>
      </c>
      <c r="B652" s="138" t="str">
        <f t="shared" si="76"/>
        <v/>
      </c>
      <c r="C652" s="303"/>
      <c r="D652" s="47">
        <v>618</v>
      </c>
      <c r="E652" s="47" t="str">
        <f t="shared" si="77"/>
        <v/>
      </c>
      <c r="F652" s="6"/>
      <c r="G652" s="6"/>
      <c r="H652" s="6"/>
      <c r="I652" s="6"/>
      <c r="J652" s="5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8"/>
      <c r="Z652" s="6"/>
      <c r="AA652" s="37"/>
      <c r="AB652" s="6"/>
      <c r="AC652" s="6"/>
      <c r="AD652" s="6"/>
      <c r="AE652" s="141" t="str">
        <f t="shared" si="79"/>
        <v/>
      </c>
      <c r="AF652" s="14" t="str">
        <f t="shared" si="78"/>
        <v/>
      </c>
      <c r="AG652" s="306" t="str">
        <f>UPPER(IF($X652="","",IF(COUNTIF($AG$34:$AG651,$X652)&lt;1,$X652,"")))</f>
        <v/>
      </c>
      <c r="AH652" s="47" t="str">
        <f t="shared" si="74"/>
        <v/>
      </c>
      <c r="AI652" s="142" t="str">
        <f t="shared" si="80"/>
        <v/>
      </c>
      <c r="AJ652" s="6"/>
      <c r="AK652" s="43"/>
    </row>
    <row r="653" spans="1:37" s="139" customFormat="1">
      <c r="A653" s="47" t="str">
        <f t="shared" si="75"/>
        <v/>
      </c>
      <c r="B653" s="138" t="str">
        <f t="shared" si="76"/>
        <v/>
      </c>
      <c r="C653" s="303"/>
      <c r="D653" s="47">
        <v>619</v>
      </c>
      <c r="E653" s="47" t="str">
        <f t="shared" si="77"/>
        <v/>
      </c>
      <c r="F653" s="6"/>
      <c r="G653" s="6"/>
      <c r="H653" s="6"/>
      <c r="I653" s="6"/>
      <c r="J653" s="5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8"/>
      <c r="Z653" s="6"/>
      <c r="AA653" s="37"/>
      <c r="AB653" s="6"/>
      <c r="AC653" s="6"/>
      <c r="AD653" s="6"/>
      <c r="AE653" s="141" t="str">
        <f t="shared" si="79"/>
        <v/>
      </c>
      <c r="AF653" s="14" t="str">
        <f t="shared" si="78"/>
        <v/>
      </c>
      <c r="AG653" s="306" t="str">
        <f>UPPER(IF($X653="","",IF(COUNTIF($AG$34:$AG652,$X653)&lt;1,$X653,"")))</f>
        <v/>
      </c>
      <c r="AH653" s="47" t="str">
        <f t="shared" si="74"/>
        <v/>
      </c>
      <c r="AI653" s="142" t="str">
        <f t="shared" si="80"/>
        <v/>
      </c>
      <c r="AJ653" s="6"/>
      <c r="AK653" s="43"/>
    </row>
    <row r="654" spans="1:37" s="139" customFormat="1">
      <c r="A654" s="47" t="str">
        <f t="shared" si="75"/>
        <v/>
      </c>
      <c r="B654" s="138" t="str">
        <f t="shared" si="76"/>
        <v/>
      </c>
      <c r="C654" s="303"/>
      <c r="D654" s="47">
        <v>620</v>
      </c>
      <c r="E654" s="47" t="str">
        <f t="shared" si="77"/>
        <v/>
      </c>
      <c r="F654" s="6"/>
      <c r="G654" s="6"/>
      <c r="H654" s="6"/>
      <c r="I654" s="6"/>
      <c r="J654" s="5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8"/>
      <c r="Z654" s="6"/>
      <c r="AA654" s="37"/>
      <c r="AB654" s="6"/>
      <c r="AC654" s="6"/>
      <c r="AD654" s="6"/>
      <c r="AE654" s="141" t="str">
        <f t="shared" si="79"/>
        <v/>
      </c>
      <c r="AF654" s="14" t="str">
        <f t="shared" si="78"/>
        <v/>
      </c>
      <c r="AG654" s="306" t="str">
        <f>UPPER(IF($X654="","",IF(COUNTIF($AG$34:$AG653,$X654)&lt;1,$X654,"")))</f>
        <v/>
      </c>
      <c r="AH654" s="47" t="str">
        <f t="shared" si="74"/>
        <v/>
      </c>
      <c r="AI654" s="142" t="str">
        <f t="shared" si="80"/>
        <v/>
      </c>
      <c r="AJ654" s="6"/>
      <c r="AK654" s="43"/>
    </row>
    <row r="655" spans="1:37" s="139" customFormat="1">
      <c r="A655" s="47" t="str">
        <f t="shared" si="75"/>
        <v/>
      </c>
      <c r="B655" s="138" t="str">
        <f t="shared" si="76"/>
        <v/>
      </c>
      <c r="C655" s="303"/>
      <c r="D655" s="47">
        <v>621</v>
      </c>
      <c r="E655" s="47" t="str">
        <f t="shared" si="77"/>
        <v/>
      </c>
      <c r="F655" s="6"/>
      <c r="G655" s="6"/>
      <c r="H655" s="6"/>
      <c r="I655" s="6"/>
      <c r="J655" s="5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8"/>
      <c r="Z655" s="6"/>
      <c r="AA655" s="37"/>
      <c r="AB655" s="6"/>
      <c r="AC655" s="6"/>
      <c r="AD655" s="6"/>
      <c r="AE655" s="141" t="str">
        <f t="shared" si="79"/>
        <v/>
      </c>
      <c r="AF655" s="14" t="str">
        <f t="shared" si="78"/>
        <v/>
      </c>
      <c r="AG655" s="306" t="str">
        <f>UPPER(IF($X655="","",IF(COUNTIF($AG$34:$AG654,$X655)&lt;1,$X655,"")))</f>
        <v/>
      </c>
      <c r="AH655" s="47" t="str">
        <f t="shared" si="74"/>
        <v/>
      </c>
      <c r="AI655" s="142" t="str">
        <f t="shared" si="80"/>
        <v/>
      </c>
      <c r="AJ655" s="6"/>
      <c r="AK655" s="43"/>
    </row>
    <row r="656" spans="1:37" s="139" customFormat="1">
      <c r="A656" s="47" t="str">
        <f t="shared" si="75"/>
        <v/>
      </c>
      <c r="B656" s="138" t="str">
        <f t="shared" si="76"/>
        <v/>
      </c>
      <c r="C656" s="303"/>
      <c r="D656" s="47">
        <v>622</v>
      </c>
      <c r="E656" s="47" t="str">
        <f t="shared" si="77"/>
        <v/>
      </c>
      <c r="F656" s="6"/>
      <c r="G656" s="6"/>
      <c r="H656" s="6"/>
      <c r="I656" s="6"/>
      <c r="J656" s="5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8"/>
      <c r="Z656" s="6"/>
      <c r="AA656" s="37"/>
      <c r="AB656" s="6"/>
      <c r="AC656" s="6"/>
      <c r="AD656" s="6"/>
      <c r="AE656" s="141" t="str">
        <f t="shared" si="79"/>
        <v/>
      </c>
      <c r="AF656" s="14" t="str">
        <f t="shared" si="78"/>
        <v/>
      </c>
      <c r="AG656" s="306" t="str">
        <f>UPPER(IF($X656="","",IF(COUNTIF($AG$34:$AG655,$X656)&lt;1,$X656,"")))</f>
        <v/>
      </c>
      <c r="AH656" s="47" t="str">
        <f t="shared" si="74"/>
        <v/>
      </c>
      <c r="AI656" s="142" t="str">
        <f t="shared" si="80"/>
        <v/>
      </c>
      <c r="AJ656" s="6"/>
      <c r="AK656" s="43"/>
    </row>
    <row r="657" spans="1:37" s="139" customFormat="1">
      <c r="A657" s="47" t="str">
        <f t="shared" si="75"/>
        <v/>
      </c>
      <c r="B657" s="138" t="str">
        <f t="shared" si="76"/>
        <v/>
      </c>
      <c r="C657" s="303"/>
      <c r="D657" s="47">
        <v>623</v>
      </c>
      <c r="E657" s="47" t="str">
        <f t="shared" si="77"/>
        <v/>
      </c>
      <c r="F657" s="6"/>
      <c r="G657" s="6"/>
      <c r="H657" s="6"/>
      <c r="I657" s="6"/>
      <c r="J657" s="5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8"/>
      <c r="Z657" s="6"/>
      <c r="AA657" s="37"/>
      <c r="AB657" s="6"/>
      <c r="AC657" s="6"/>
      <c r="AD657" s="6"/>
      <c r="AE657" s="141" t="str">
        <f t="shared" si="79"/>
        <v/>
      </c>
      <c r="AF657" s="14" t="str">
        <f t="shared" si="78"/>
        <v/>
      </c>
      <c r="AG657" s="306" t="str">
        <f>UPPER(IF($X657="","",IF(COUNTIF($AG$34:$AG656,$X657)&lt;1,$X657,"")))</f>
        <v/>
      </c>
      <c r="AH657" s="47" t="str">
        <f t="shared" si="74"/>
        <v/>
      </c>
      <c r="AI657" s="142" t="str">
        <f t="shared" si="80"/>
        <v/>
      </c>
      <c r="AJ657" s="6"/>
      <c r="AK657" s="43"/>
    </row>
    <row r="658" spans="1:37" s="139" customFormat="1">
      <c r="A658" s="47" t="str">
        <f t="shared" si="75"/>
        <v/>
      </c>
      <c r="B658" s="138" t="str">
        <f t="shared" si="76"/>
        <v/>
      </c>
      <c r="C658" s="303"/>
      <c r="D658" s="47">
        <v>624</v>
      </c>
      <c r="E658" s="47" t="str">
        <f t="shared" si="77"/>
        <v/>
      </c>
      <c r="F658" s="6"/>
      <c r="G658" s="6"/>
      <c r="H658" s="6"/>
      <c r="I658" s="6"/>
      <c r="J658" s="5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8"/>
      <c r="Z658" s="6"/>
      <c r="AA658" s="37"/>
      <c r="AB658" s="6"/>
      <c r="AC658" s="6"/>
      <c r="AD658" s="6"/>
      <c r="AE658" s="141" t="str">
        <f t="shared" si="79"/>
        <v/>
      </c>
      <c r="AF658" s="14" t="str">
        <f t="shared" si="78"/>
        <v/>
      </c>
      <c r="AG658" s="306" t="str">
        <f>UPPER(IF($X658="","",IF(COUNTIF($AG$34:$AG657,$X658)&lt;1,$X658,"")))</f>
        <v/>
      </c>
      <c r="AH658" s="47" t="str">
        <f t="shared" si="74"/>
        <v/>
      </c>
      <c r="AI658" s="142" t="str">
        <f t="shared" si="80"/>
        <v/>
      </c>
      <c r="AJ658" s="6"/>
      <c r="AK658" s="43"/>
    </row>
    <row r="659" spans="1:37" s="139" customFormat="1">
      <c r="A659" s="47" t="str">
        <f t="shared" si="75"/>
        <v/>
      </c>
      <c r="B659" s="138" t="str">
        <f t="shared" si="76"/>
        <v/>
      </c>
      <c r="C659" s="303"/>
      <c r="D659" s="47">
        <v>625</v>
      </c>
      <c r="E659" s="47" t="str">
        <f t="shared" si="77"/>
        <v/>
      </c>
      <c r="F659" s="6"/>
      <c r="G659" s="6"/>
      <c r="H659" s="6"/>
      <c r="I659" s="6"/>
      <c r="J659" s="5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8"/>
      <c r="Z659" s="6"/>
      <c r="AA659" s="37"/>
      <c r="AB659" s="6"/>
      <c r="AC659" s="6"/>
      <c r="AD659" s="6"/>
      <c r="AE659" s="141" t="str">
        <f t="shared" si="79"/>
        <v/>
      </c>
      <c r="AF659" s="14" t="str">
        <f t="shared" si="78"/>
        <v/>
      </c>
      <c r="AG659" s="306" t="str">
        <f>UPPER(IF($X659="","",IF(COUNTIF($AG$34:$AG658,$X659)&lt;1,$X659,"")))</f>
        <v/>
      </c>
      <c r="AH659" s="47" t="str">
        <f t="shared" ref="AH659:AH722" si="81">IF(X659="","",IF(COUNTIF(X$35:X$1035,$X659)&lt;4,"每隊最少4人",IF(COUNTIF(X$35:X$1035,X659)&gt;6,"每隊最多6人",COUNTIF(X$35:X$1035,X659))))</f>
        <v/>
      </c>
      <c r="AI659" s="142" t="str">
        <f t="shared" si="80"/>
        <v/>
      </c>
      <c r="AJ659" s="6"/>
      <c r="AK659" s="43"/>
    </row>
    <row r="660" spans="1:37" s="139" customFormat="1">
      <c r="A660" s="47" t="str">
        <f t="shared" si="75"/>
        <v/>
      </c>
      <c r="B660" s="138" t="str">
        <f t="shared" si="76"/>
        <v/>
      </c>
      <c r="C660" s="303"/>
      <c r="D660" s="47">
        <v>626</v>
      </c>
      <c r="E660" s="47" t="str">
        <f t="shared" si="77"/>
        <v/>
      </c>
      <c r="F660" s="6"/>
      <c r="G660" s="6"/>
      <c r="H660" s="6"/>
      <c r="I660" s="6"/>
      <c r="J660" s="5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8"/>
      <c r="Z660" s="6"/>
      <c r="AA660" s="37"/>
      <c r="AB660" s="6"/>
      <c r="AC660" s="6"/>
      <c r="AD660" s="6"/>
      <c r="AE660" s="141" t="str">
        <f t="shared" si="79"/>
        <v/>
      </c>
      <c r="AF660" s="14" t="str">
        <f t="shared" si="78"/>
        <v/>
      </c>
      <c r="AG660" s="306" t="str">
        <f>UPPER(IF($X660="","",IF(COUNTIF($AG$34:$AG659,$X660)&lt;1,$X660,"")))</f>
        <v/>
      </c>
      <c r="AH660" s="47" t="str">
        <f t="shared" si="81"/>
        <v/>
      </c>
      <c r="AI660" s="142" t="str">
        <f t="shared" si="80"/>
        <v/>
      </c>
      <c r="AJ660" s="6"/>
      <c r="AK660" s="43"/>
    </row>
    <row r="661" spans="1:37" s="139" customFormat="1">
      <c r="A661" s="47" t="str">
        <f t="shared" si="75"/>
        <v/>
      </c>
      <c r="B661" s="138" t="str">
        <f t="shared" si="76"/>
        <v/>
      </c>
      <c r="C661" s="303"/>
      <c r="D661" s="47">
        <v>627</v>
      </c>
      <c r="E661" s="47" t="str">
        <f t="shared" si="77"/>
        <v/>
      </c>
      <c r="F661" s="6"/>
      <c r="G661" s="6"/>
      <c r="H661" s="6"/>
      <c r="I661" s="6"/>
      <c r="J661" s="5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8"/>
      <c r="Z661" s="6"/>
      <c r="AA661" s="37"/>
      <c r="AB661" s="6"/>
      <c r="AC661" s="6"/>
      <c r="AD661" s="6"/>
      <c r="AE661" s="141" t="str">
        <f t="shared" si="79"/>
        <v/>
      </c>
      <c r="AF661" s="14" t="str">
        <f t="shared" si="78"/>
        <v/>
      </c>
      <c r="AG661" s="306" t="str">
        <f>UPPER(IF($X661="","",IF(COUNTIF($AG$34:$AG660,$X661)&lt;1,$X661,"")))</f>
        <v/>
      </c>
      <c r="AH661" s="47" t="str">
        <f t="shared" si="81"/>
        <v/>
      </c>
      <c r="AI661" s="142" t="str">
        <f t="shared" si="80"/>
        <v/>
      </c>
      <c r="AJ661" s="6"/>
      <c r="AK661" s="43"/>
    </row>
    <row r="662" spans="1:37" s="139" customFormat="1">
      <c r="A662" s="47" t="str">
        <f t="shared" si="75"/>
        <v/>
      </c>
      <c r="B662" s="138" t="str">
        <f t="shared" si="76"/>
        <v/>
      </c>
      <c r="C662" s="303"/>
      <c r="D662" s="47">
        <v>628</v>
      </c>
      <c r="E662" s="47" t="str">
        <f t="shared" si="77"/>
        <v/>
      </c>
      <c r="F662" s="6"/>
      <c r="G662" s="6"/>
      <c r="H662" s="6"/>
      <c r="I662" s="6"/>
      <c r="J662" s="5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8"/>
      <c r="Z662" s="6"/>
      <c r="AA662" s="37"/>
      <c r="AB662" s="6"/>
      <c r="AC662" s="6"/>
      <c r="AD662" s="6"/>
      <c r="AE662" s="141" t="str">
        <f t="shared" si="79"/>
        <v/>
      </c>
      <c r="AF662" s="14" t="str">
        <f t="shared" si="78"/>
        <v/>
      </c>
      <c r="AG662" s="306" t="str">
        <f>UPPER(IF($X662="","",IF(COUNTIF($AG$34:$AG661,$X662)&lt;1,$X662,"")))</f>
        <v/>
      </c>
      <c r="AH662" s="47" t="str">
        <f t="shared" si="81"/>
        <v/>
      </c>
      <c r="AI662" s="142" t="str">
        <f t="shared" si="80"/>
        <v/>
      </c>
      <c r="AJ662" s="6"/>
      <c r="AK662" s="43"/>
    </row>
    <row r="663" spans="1:37" s="139" customFormat="1">
      <c r="A663" s="47" t="str">
        <f t="shared" si="75"/>
        <v/>
      </c>
      <c r="B663" s="138" t="str">
        <f t="shared" si="76"/>
        <v/>
      </c>
      <c r="C663" s="303"/>
      <c r="D663" s="47">
        <v>629</v>
      </c>
      <c r="E663" s="47" t="str">
        <f t="shared" si="77"/>
        <v/>
      </c>
      <c r="F663" s="6"/>
      <c r="G663" s="6"/>
      <c r="H663" s="6"/>
      <c r="I663" s="6"/>
      <c r="J663" s="5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8"/>
      <c r="Z663" s="6"/>
      <c r="AA663" s="37"/>
      <c r="AB663" s="6"/>
      <c r="AC663" s="6"/>
      <c r="AD663" s="6"/>
      <c r="AE663" s="141" t="str">
        <f t="shared" si="79"/>
        <v/>
      </c>
      <c r="AF663" s="14" t="str">
        <f t="shared" si="78"/>
        <v/>
      </c>
      <c r="AG663" s="306" t="str">
        <f>UPPER(IF($X663="","",IF(COUNTIF($AG$34:$AG662,$X663)&lt;1,$X663,"")))</f>
        <v/>
      </c>
      <c r="AH663" s="47" t="str">
        <f t="shared" si="81"/>
        <v/>
      </c>
      <c r="AI663" s="142" t="str">
        <f t="shared" si="80"/>
        <v/>
      </c>
      <c r="AJ663" s="6"/>
      <c r="AK663" s="43"/>
    </row>
    <row r="664" spans="1:37" s="139" customFormat="1">
      <c r="A664" s="47" t="str">
        <f t="shared" si="75"/>
        <v/>
      </c>
      <c r="B664" s="138" t="str">
        <f t="shared" si="76"/>
        <v/>
      </c>
      <c r="C664" s="303"/>
      <c r="D664" s="47">
        <v>630</v>
      </c>
      <c r="E664" s="47" t="str">
        <f t="shared" si="77"/>
        <v/>
      </c>
      <c r="F664" s="6"/>
      <c r="G664" s="6"/>
      <c r="H664" s="6"/>
      <c r="I664" s="6"/>
      <c r="J664" s="5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8"/>
      <c r="Z664" s="6"/>
      <c r="AA664" s="37"/>
      <c r="AB664" s="6"/>
      <c r="AC664" s="6"/>
      <c r="AD664" s="6"/>
      <c r="AE664" s="141" t="str">
        <f t="shared" si="79"/>
        <v/>
      </c>
      <c r="AF664" s="14" t="str">
        <f t="shared" si="78"/>
        <v/>
      </c>
      <c r="AG664" s="306" t="str">
        <f>UPPER(IF($X664="","",IF(COUNTIF($AG$34:$AG663,$X664)&lt;1,$X664,"")))</f>
        <v/>
      </c>
      <c r="AH664" s="47" t="str">
        <f t="shared" si="81"/>
        <v/>
      </c>
      <c r="AI664" s="142" t="str">
        <f t="shared" si="80"/>
        <v/>
      </c>
      <c r="AJ664" s="6"/>
      <c r="AK664" s="43"/>
    </row>
    <row r="665" spans="1:37" s="139" customFormat="1">
      <c r="A665" s="47" t="str">
        <f t="shared" si="75"/>
        <v/>
      </c>
      <c r="B665" s="138" t="str">
        <f t="shared" si="76"/>
        <v/>
      </c>
      <c r="C665" s="303"/>
      <c r="D665" s="47">
        <v>631</v>
      </c>
      <c r="E665" s="47" t="str">
        <f t="shared" si="77"/>
        <v/>
      </c>
      <c r="F665" s="6"/>
      <c r="G665" s="6"/>
      <c r="H665" s="6"/>
      <c r="I665" s="6"/>
      <c r="J665" s="5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8"/>
      <c r="Z665" s="6"/>
      <c r="AA665" s="37"/>
      <c r="AB665" s="6"/>
      <c r="AC665" s="6"/>
      <c r="AD665" s="6"/>
      <c r="AE665" s="141" t="str">
        <f t="shared" si="79"/>
        <v/>
      </c>
      <c r="AF665" s="14" t="str">
        <f t="shared" si="78"/>
        <v/>
      </c>
      <c r="AG665" s="306" t="str">
        <f>UPPER(IF($X665="","",IF(COUNTIF($AG$34:$AG664,$X665)&lt;1,$X665,"")))</f>
        <v/>
      </c>
      <c r="AH665" s="47" t="str">
        <f t="shared" si="81"/>
        <v/>
      </c>
      <c r="AI665" s="142" t="str">
        <f t="shared" si="80"/>
        <v/>
      </c>
      <c r="AJ665" s="6"/>
      <c r="AK665" s="43"/>
    </row>
    <row r="666" spans="1:37" s="139" customFormat="1">
      <c r="A666" s="47" t="str">
        <f t="shared" si="75"/>
        <v/>
      </c>
      <c r="B666" s="138" t="str">
        <f t="shared" si="76"/>
        <v/>
      </c>
      <c r="C666" s="303"/>
      <c r="D666" s="47">
        <v>632</v>
      </c>
      <c r="E666" s="47" t="str">
        <f t="shared" si="77"/>
        <v/>
      </c>
      <c r="F666" s="6"/>
      <c r="G666" s="6"/>
      <c r="H666" s="6"/>
      <c r="I666" s="6"/>
      <c r="J666" s="5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8"/>
      <c r="Z666" s="6"/>
      <c r="AA666" s="37"/>
      <c r="AB666" s="6"/>
      <c r="AC666" s="6"/>
      <c r="AD666" s="6"/>
      <c r="AE666" s="141" t="str">
        <f t="shared" si="79"/>
        <v/>
      </c>
      <c r="AF666" s="14" t="str">
        <f t="shared" si="78"/>
        <v/>
      </c>
      <c r="AG666" s="306" t="str">
        <f>UPPER(IF($X666="","",IF(COUNTIF($AG$34:$AG665,$X666)&lt;1,$X666,"")))</f>
        <v/>
      </c>
      <c r="AH666" s="47" t="str">
        <f t="shared" si="81"/>
        <v/>
      </c>
      <c r="AI666" s="142" t="str">
        <f t="shared" si="80"/>
        <v/>
      </c>
      <c r="AJ666" s="6"/>
      <c r="AK666" s="43"/>
    </row>
    <row r="667" spans="1:37" s="139" customFormat="1">
      <c r="A667" s="47" t="str">
        <f t="shared" si="75"/>
        <v/>
      </c>
      <c r="B667" s="138" t="str">
        <f t="shared" si="76"/>
        <v/>
      </c>
      <c r="C667" s="303"/>
      <c r="D667" s="47">
        <v>633</v>
      </c>
      <c r="E667" s="47" t="str">
        <f t="shared" si="77"/>
        <v/>
      </c>
      <c r="F667" s="6"/>
      <c r="G667" s="6"/>
      <c r="H667" s="6"/>
      <c r="I667" s="6"/>
      <c r="J667" s="5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8"/>
      <c r="Z667" s="6"/>
      <c r="AA667" s="37"/>
      <c r="AB667" s="6"/>
      <c r="AC667" s="6"/>
      <c r="AD667" s="6"/>
      <c r="AE667" s="141" t="str">
        <f t="shared" si="79"/>
        <v/>
      </c>
      <c r="AF667" s="14" t="str">
        <f t="shared" si="78"/>
        <v/>
      </c>
      <c r="AG667" s="306" t="str">
        <f>UPPER(IF($X667="","",IF(COUNTIF($AG$34:$AG666,$X667)&lt;1,$X667,"")))</f>
        <v/>
      </c>
      <c r="AH667" s="47" t="str">
        <f t="shared" si="81"/>
        <v/>
      </c>
      <c r="AI667" s="142" t="str">
        <f t="shared" si="80"/>
        <v/>
      </c>
      <c r="AJ667" s="6"/>
      <c r="AK667" s="43"/>
    </row>
    <row r="668" spans="1:37" s="139" customFormat="1">
      <c r="A668" s="47" t="str">
        <f t="shared" si="75"/>
        <v/>
      </c>
      <c r="B668" s="138" t="str">
        <f t="shared" si="76"/>
        <v/>
      </c>
      <c r="C668" s="303"/>
      <c r="D668" s="47">
        <v>634</v>
      </c>
      <c r="E668" s="47" t="str">
        <f t="shared" si="77"/>
        <v/>
      </c>
      <c r="F668" s="6"/>
      <c r="G668" s="6"/>
      <c r="H668" s="6"/>
      <c r="I668" s="6"/>
      <c r="J668" s="5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8"/>
      <c r="Z668" s="6"/>
      <c r="AA668" s="37"/>
      <c r="AB668" s="6"/>
      <c r="AC668" s="6"/>
      <c r="AD668" s="6"/>
      <c r="AE668" s="141" t="str">
        <f t="shared" si="79"/>
        <v/>
      </c>
      <c r="AF668" s="14" t="str">
        <f t="shared" si="78"/>
        <v/>
      </c>
      <c r="AG668" s="306" t="str">
        <f>UPPER(IF($X668="","",IF(COUNTIF($AG$34:$AG667,$X668)&lt;1,$X668,"")))</f>
        <v/>
      </c>
      <c r="AH668" s="47" t="str">
        <f t="shared" si="81"/>
        <v/>
      </c>
      <c r="AI668" s="142" t="str">
        <f t="shared" si="80"/>
        <v/>
      </c>
      <c r="AJ668" s="6"/>
      <c r="AK668" s="43"/>
    </row>
    <row r="669" spans="1:37" s="139" customFormat="1">
      <c r="A669" s="47" t="str">
        <f t="shared" si="75"/>
        <v/>
      </c>
      <c r="B669" s="138" t="str">
        <f t="shared" si="76"/>
        <v/>
      </c>
      <c r="C669" s="303"/>
      <c r="D669" s="47">
        <v>635</v>
      </c>
      <c r="E669" s="47" t="str">
        <f t="shared" si="77"/>
        <v/>
      </c>
      <c r="F669" s="6"/>
      <c r="G669" s="6"/>
      <c r="H669" s="6"/>
      <c r="I669" s="6"/>
      <c r="J669" s="5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8"/>
      <c r="Z669" s="6"/>
      <c r="AA669" s="37"/>
      <c r="AB669" s="6"/>
      <c r="AC669" s="6"/>
      <c r="AD669" s="6"/>
      <c r="AE669" s="141" t="str">
        <f t="shared" si="79"/>
        <v/>
      </c>
      <c r="AF669" s="14" t="str">
        <f t="shared" si="78"/>
        <v/>
      </c>
      <c r="AG669" s="306" t="str">
        <f>UPPER(IF($X669="","",IF(COUNTIF($AG$34:$AG668,$X669)&lt;1,$X669,"")))</f>
        <v/>
      </c>
      <c r="AH669" s="47" t="str">
        <f t="shared" si="81"/>
        <v/>
      </c>
      <c r="AI669" s="142" t="str">
        <f t="shared" si="80"/>
        <v/>
      </c>
      <c r="AJ669" s="6"/>
      <c r="AK669" s="43"/>
    </row>
    <row r="670" spans="1:37" s="139" customFormat="1">
      <c r="A670" s="47" t="str">
        <f t="shared" si="75"/>
        <v/>
      </c>
      <c r="B670" s="138" t="str">
        <f t="shared" si="76"/>
        <v/>
      </c>
      <c r="C670" s="303"/>
      <c r="D670" s="47">
        <v>636</v>
      </c>
      <c r="E670" s="47" t="str">
        <f t="shared" si="77"/>
        <v/>
      </c>
      <c r="F670" s="6"/>
      <c r="G670" s="6"/>
      <c r="H670" s="6"/>
      <c r="I670" s="6"/>
      <c r="J670" s="5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8"/>
      <c r="Z670" s="6"/>
      <c r="AA670" s="37"/>
      <c r="AB670" s="6"/>
      <c r="AC670" s="6"/>
      <c r="AD670" s="6"/>
      <c r="AE670" s="141" t="str">
        <f t="shared" si="79"/>
        <v/>
      </c>
      <c r="AF670" s="14" t="str">
        <f t="shared" si="78"/>
        <v/>
      </c>
      <c r="AG670" s="306" t="str">
        <f>UPPER(IF($X670="","",IF(COUNTIF($AG$34:$AG669,$X670)&lt;1,$X670,"")))</f>
        <v/>
      </c>
      <c r="AH670" s="47" t="str">
        <f t="shared" si="81"/>
        <v/>
      </c>
      <c r="AI670" s="142" t="str">
        <f t="shared" si="80"/>
        <v/>
      </c>
      <c r="AJ670" s="6"/>
      <c r="AK670" s="43"/>
    </row>
    <row r="671" spans="1:37" s="139" customFormat="1">
      <c r="A671" s="47" t="str">
        <f t="shared" si="75"/>
        <v/>
      </c>
      <c r="B671" s="138" t="str">
        <f t="shared" si="76"/>
        <v/>
      </c>
      <c r="C671" s="303"/>
      <c r="D671" s="47">
        <v>637</v>
      </c>
      <c r="E671" s="47" t="str">
        <f t="shared" si="77"/>
        <v/>
      </c>
      <c r="F671" s="6"/>
      <c r="G671" s="6"/>
      <c r="H671" s="6"/>
      <c r="I671" s="6"/>
      <c r="J671" s="5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8"/>
      <c r="Z671" s="6"/>
      <c r="AA671" s="37"/>
      <c r="AB671" s="6"/>
      <c r="AC671" s="6"/>
      <c r="AD671" s="6"/>
      <c r="AE671" s="141" t="str">
        <f t="shared" si="79"/>
        <v/>
      </c>
      <c r="AF671" s="14" t="str">
        <f t="shared" si="78"/>
        <v/>
      </c>
      <c r="AG671" s="306" t="str">
        <f>UPPER(IF($X671="","",IF(COUNTIF($AG$34:$AG670,$X671)&lt;1,$X671,"")))</f>
        <v/>
      </c>
      <c r="AH671" s="47" t="str">
        <f t="shared" si="81"/>
        <v/>
      </c>
      <c r="AI671" s="142" t="str">
        <f t="shared" si="80"/>
        <v/>
      </c>
      <c r="AJ671" s="6"/>
      <c r="AK671" s="43"/>
    </row>
    <row r="672" spans="1:37" s="139" customFormat="1">
      <c r="A672" s="47" t="str">
        <f t="shared" si="75"/>
        <v/>
      </c>
      <c r="B672" s="138" t="str">
        <f t="shared" si="76"/>
        <v/>
      </c>
      <c r="C672" s="303"/>
      <c r="D672" s="47">
        <v>638</v>
      </c>
      <c r="E672" s="47" t="str">
        <f t="shared" si="77"/>
        <v/>
      </c>
      <c r="F672" s="6"/>
      <c r="G672" s="6"/>
      <c r="H672" s="6"/>
      <c r="I672" s="6"/>
      <c r="J672" s="5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8"/>
      <c r="Z672" s="6"/>
      <c r="AA672" s="37"/>
      <c r="AB672" s="6"/>
      <c r="AC672" s="6"/>
      <c r="AD672" s="6"/>
      <c r="AE672" s="141" t="str">
        <f t="shared" si="79"/>
        <v/>
      </c>
      <c r="AF672" s="14" t="str">
        <f t="shared" si="78"/>
        <v/>
      </c>
      <c r="AG672" s="306" t="str">
        <f>UPPER(IF($X672="","",IF(COUNTIF($AG$34:$AG671,$X672)&lt;1,$X672,"")))</f>
        <v/>
      </c>
      <c r="AH672" s="47" t="str">
        <f t="shared" si="81"/>
        <v/>
      </c>
      <c r="AI672" s="142" t="str">
        <f t="shared" si="80"/>
        <v/>
      </c>
      <c r="AJ672" s="6"/>
      <c r="AK672" s="43"/>
    </row>
    <row r="673" spans="1:37" s="139" customFormat="1">
      <c r="A673" s="47" t="str">
        <f t="shared" si="75"/>
        <v/>
      </c>
      <c r="B673" s="138" t="str">
        <f t="shared" si="76"/>
        <v/>
      </c>
      <c r="C673" s="303"/>
      <c r="D673" s="47">
        <v>639</v>
      </c>
      <c r="E673" s="47" t="str">
        <f t="shared" si="77"/>
        <v/>
      </c>
      <c r="F673" s="6"/>
      <c r="G673" s="6"/>
      <c r="H673" s="6"/>
      <c r="I673" s="6"/>
      <c r="J673" s="5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8"/>
      <c r="Z673" s="6"/>
      <c r="AA673" s="37"/>
      <c r="AB673" s="6"/>
      <c r="AC673" s="6"/>
      <c r="AD673" s="6"/>
      <c r="AE673" s="141" t="str">
        <f t="shared" si="79"/>
        <v/>
      </c>
      <c r="AF673" s="14" t="str">
        <f t="shared" si="78"/>
        <v/>
      </c>
      <c r="AG673" s="306" t="str">
        <f>UPPER(IF($X673="","",IF(COUNTIF($AG$34:$AG672,$X673)&lt;1,$X673,"")))</f>
        <v/>
      </c>
      <c r="AH673" s="47" t="str">
        <f t="shared" si="81"/>
        <v/>
      </c>
      <c r="AI673" s="142" t="str">
        <f t="shared" si="80"/>
        <v/>
      </c>
      <c r="AJ673" s="6"/>
      <c r="AK673" s="43"/>
    </row>
    <row r="674" spans="1:37" s="139" customFormat="1">
      <c r="A674" s="47" t="str">
        <f t="shared" si="75"/>
        <v/>
      </c>
      <c r="B674" s="138" t="str">
        <f t="shared" si="76"/>
        <v/>
      </c>
      <c r="C674" s="303"/>
      <c r="D674" s="47">
        <v>640</v>
      </c>
      <c r="E674" s="47" t="str">
        <f t="shared" si="77"/>
        <v/>
      </c>
      <c r="F674" s="6"/>
      <c r="G674" s="6"/>
      <c r="H674" s="6"/>
      <c r="I674" s="6"/>
      <c r="J674" s="5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8"/>
      <c r="Z674" s="6"/>
      <c r="AA674" s="37"/>
      <c r="AB674" s="6"/>
      <c r="AC674" s="6"/>
      <c r="AD674" s="6"/>
      <c r="AE674" s="141" t="str">
        <f t="shared" si="79"/>
        <v/>
      </c>
      <c r="AF674" s="14" t="str">
        <f t="shared" si="78"/>
        <v/>
      </c>
      <c r="AG674" s="306" t="str">
        <f>UPPER(IF($X674="","",IF(COUNTIF($AG$34:$AG673,$X674)&lt;1,$X674,"")))</f>
        <v/>
      </c>
      <c r="AH674" s="47" t="str">
        <f t="shared" si="81"/>
        <v/>
      </c>
      <c r="AI674" s="142" t="str">
        <f t="shared" si="80"/>
        <v/>
      </c>
      <c r="AJ674" s="6"/>
      <c r="AK674" s="43"/>
    </row>
    <row r="675" spans="1:37" s="139" customFormat="1">
      <c r="A675" s="47" t="str">
        <f t="shared" ref="A675:A738" si="82">E675</f>
        <v/>
      </c>
      <c r="B675" s="138" t="str">
        <f t="shared" ref="B675:B738" si="83">IF(G675="","",IF(C675="","X",A675&amp;TEXT(C675,"000")))</f>
        <v/>
      </c>
      <c r="C675" s="303"/>
      <c r="D675" s="47">
        <v>641</v>
      </c>
      <c r="E675" s="47" t="str">
        <f t="shared" ref="E675:E738" si="84">IF($H675="M",VLOOKUP($I675,$D$4:$F$9,2,0),IF(H675="F",VLOOKUP($I675,$D$4:$F$9,3,0),IF($H675="","")))</f>
        <v/>
      </c>
      <c r="F675" s="6"/>
      <c r="G675" s="6"/>
      <c r="H675" s="6"/>
      <c r="I675" s="6"/>
      <c r="J675" s="5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8"/>
      <c r="Z675" s="6"/>
      <c r="AA675" s="37"/>
      <c r="AB675" s="6"/>
      <c r="AC675" s="6"/>
      <c r="AD675" s="6"/>
      <c r="AE675" s="141" t="str">
        <f t="shared" si="79"/>
        <v/>
      </c>
      <c r="AF675" s="14" t="str">
        <f t="shared" ref="AF675:AF738" si="85">IF(AG675="","",$AF$31)</f>
        <v/>
      </c>
      <c r="AG675" s="306" t="str">
        <f>UPPER(IF($X675="","",IF(COUNTIF($AG$34:$AG674,$X675)&lt;1,$X675,"")))</f>
        <v/>
      </c>
      <c r="AH675" s="47" t="str">
        <f t="shared" si="81"/>
        <v/>
      </c>
      <c r="AI675" s="142" t="str">
        <f t="shared" si="80"/>
        <v/>
      </c>
      <c r="AJ675" s="6"/>
      <c r="AK675" s="43"/>
    </row>
    <row r="676" spans="1:37" s="139" customFormat="1">
      <c r="A676" s="47" t="str">
        <f t="shared" si="82"/>
        <v/>
      </c>
      <c r="B676" s="138" t="str">
        <f t="shared" si="83"/>
        <v/>
      </c>
      <c r="C676" s="303"/>
      <c r="D676" s="47">
        <v>642</v>
      </c>
      <c r="E676" s="47" t="str">
        <f t="shared" si="84"/>
        <v/>
      </c>
      <c r="F676" s="6"/>
      <c r="G676" s="6"/>
      <c r="H676" s="6"/>
      <c r="I676" s="6"/>
      <c r="J676" s="5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8"/>
      <c r="Z676" s="6"/>
      <c r="AA676" s="37"/>
      <c r="AB676" s="6"/>
      <c r="AC676" s="6"/>
      <c r="AD676" s="6"/>
      <c r="AE676" s="141" t="str">
        <f t="shared" ref="AE676:AE739" si="86">IF(I676="","",IF(COUNTA(K676:U676)&gt;4,"超過項目上限",IF(COUNTA(K676:U676)=0,"請選個人項目",IF(COUNTA(Z676)=1,COUNTA(K676:U676)*($AE$31+$AE$32)+$AE$30,IF(COUNTA(Z676)=0,COUNTA(K676:U676)*$AE$31+$AE$30,"輸入錯誤")))))</f>
        <v/>
      </c>
      <c r="AF676" s="14" t="str">
        <f t="shared" si="85"/>
        <v/>
      </c>
      <c r="AG676" s="306" t="str">
        <f>UPPER(IF($X676="","",IF(COUNTIF($AG$34:$AG675,$X676)&lt;1,$X676,"")))</f>
        <v/>
      </c>
      <c r="AH676" s="47" t="str">
        <f t="shared" si="81"/>
        <v/>
      </c>
      <c r="AI676" s="142" t="str">
        <f t="shared" ref="AI676:AI739" si="87">IF($E676="","",IF(ISTEXT($AE676),"輸入有錯誤",IF($Y676="",SUM($AE676:$AF676)+$AK676,SUM($AE676:$AF676)+$AK676+$Y$34)))</f>
        <v/>
      </c>
      <c r="AJ676" s="6"/>
      <c r="AK676" s="43"/>
    </row>
    <row r="677" spans="1:37" s="139" customFormat="1">
      <c r="A677" s="47" t="str">
        <f t="shared" si="82"/>
        <v/>
      </c>
      <c r="B677" s="138" t="str">
        <f t="shared" si="83"/>
        <v/>
      </c>
      <c r="C677" s="303"/>
      <c r="D677" s="47">
        <v>643</v>
      </c>
      <c r="E677" s="47" t="str">
        <f t="shared" si="84"/>
        <v/>
      </c>
      <c r="F677" s="6"/>
      <c r="G677" s="6"/>
      <c r="H677" s="6"/>
      <c r="I677" s="6"/>
      <c r="J677" s="5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8"/>
      <c r="Z677" s="6"/>
      <c r="AA677" s="37"/>
      <c r="AB677" s="6"/>
      <c r="AC677" s="6"/>
      <c r="AD677" s="6"/>
      <c r="AE677" s="141" t="str">
        <f t="shared" si="86"/>
        <v/>
      </c>
      <c r="AF677" s="14" t="str">
        <f t="shared" si="85"/>
        <v/>
      </c>
      <c r="AG677" s="306" t="str">
        <f>UPPER(IF($X677="","",IF(COUNTIF($AG$34:$AG676,$X677)&lt;1,$X677,"")))</f>
        <v/>
      </c>
      <c r="AH677" s="47" t="str">
        <f t="shared" si="81"/>
        <v/>
      </c>
      <c r="AI677" s="142" t="str">
        <f t="shared" si="87"/>
        <v/>
      </c>
      <c r="AJ677" s="6"/>
      <c r="AK677" s="43"/>
    </row>
    <row r="678" spans="1:37" s="139" customFormat="1">
      <c r="A678" s="47" t="str">
        <f t="shared" si="82"/>
        <v/>
      </c>
      <c r="B678" s="138" t="str">
        <f t="shared" si="83"/>
        <v/>
      </c>
      <c r="C678" s="303"/>
      <c r="D678" s="47">
        <v>644</v>
      </c>
      <c r="E678" s="47" t="str">
        <f t="shared" si="84"/>
        <v/>
      </c>
      <c r="F678" s="6"/>
      <c r="G678" s="6"/>
      <c r="H678" s="6"/>
      <c r="I678" s="6"/>
      <c r="J678" s="5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8"/>
      <c r="Z678" s="6"/>
      <c r="AA678" s="37"/>
      <c r="AB678" s="6"/>
      <c r="AC678" s="6"/>
      <c r="AD678" s="6"/>
      <c r="AE678" s="141" t="str">
        <f t="shared" si="86"/>
        <v/>
      </c>
      <c r="AF678" s="14" t="str">
        <f t="shared" si="85"/>
        <v/>
      </c>
      <c r="AG678" s="306" t="str">
        <f>UPPER(IF($X678="","",IF(COUNTIF($AG$34:$AG677,$X678)&lt;1,$X678,"")))</f>
        <v/>
      </c>
      <c r="AH678" s="47" t="str">
        <f t="shared" si="81"/>
        <v/>
      </c>
      <c r="AI678" s="142" t="str">
        <f t="shared" si="87"/>
        <v/>
      </c>
      <c r="AJ678" s="6"/>
      <c r="AK678" s="43"/>
    </row>
    <row r="679" spans="1:37" s="139" customFormat="1">
      <c r="A679" s="47" t="str">
        <f t="shared" si="82"/>
        <v/>
      </c>
      <c r="B679" s="138" t="str">
        <f t="shared" si="83"/>
        <v/>
      </c>
      <c r="C679" s="303"/>
      <c r="D679" s="47">
        <v>645</v>
      </c>
      <c r="E679" s="47" t="str">
        <f t="shared" si="84"/>
        <v/>
      </c>
      <c r="F679" s="6"/>
      <c r="G679" s="6"/>
      <c r="H679" s="6"/>
      <c r="I679" s="6"/>
      <c r="J679" s="5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8"/>
      <c r="Z679" s="6"/>
      <c r="AA679" s="37"/>
      <c r="AB679" s="6"/>
      <c r="AC679" s="6"/>
      <c r="AD679" s="6"/>
      <c r="AE679" s="141" t="str">
        <f t="shared" si="86"/>
        <v/>
      </c>
      <c r="AF679" s="14" t="str">
        <f t="shared" si="85"/>
        <v/>
      </c>
      <c r="AG679" s="306" t="str">
        <f>UPPER(IF($X679="","",IF(COUNTIF($AG$34:$AG678,$X679)&lt;1,$X679,"")))</f>
        <v/>
      </c>
      <c r="AH679" s="47" t="str">
        <f t="shared" si="81"/>
        <v/>
      </c>
      <c r="AI679" s="142" t="str">
        <f t="shared" si="87"/>
        <v/>
      </c>
      <c r="AJ679" s="6"/>
      <c r="AK679" s="43"/>
    </row>
    <row r="680" spans="1:37">
      <c r="A680" s="47" t="str">
        <f t="shared" si="82"/>
        <v/>
      </c>
      <c r="B680" s="138" t="str">
        <f t="shared" si="83"/>
        <v/>
      </c>
      <c r="C680" s="303"/>
      <c r="D680" s="47">
        <v>646</v>
      </c>
      <c r="E680" s="47" t="str">
        <f t="shared" si="84"/>
        <v/>
      </c>
      <c r="F680" s="6"/>
      <c r="G680" s="6"/>
      <c r="H680" s="6"/>
      <c r="I680" s="6"/>
      <c r="J680" s="5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8"/>
      <c r="Z680" s="6"/>
      <c r="AA680" s="37"/>
      <c r="AB680" s="6"/>
      <c r="AC680" s="6"/>
      <c r="AD680" s="6"/>
      <c r="AE680" s="141" t="str">
        <f t="shared" si="86"/>
        <v/>
      </c>
      <c r="AF680" s="14" t="str">
        <f t="shared" si="85"/>
        <v/>
      </c>
      <c r="AG680" s="306" t="str">
        <f>UPPER(IF($X680="","",IF(COUNTIF($AG$34:$AG679,$X680)&lt;1,$X680,"")))</f>
        <v/>
      </c>
      <c r="AH680" s="47" t="str">
        <f t="shared" si="81"/>
        <v/>
      </c>
      <c r="AI680" s="142" t="str">
        <f t="shared" si="87"/>
        <v/>
      </c>
      <c r="AJ680" s="6"/>
      <c r="AK680" s="43"/>
    </row>
    <row r="681" spans="1:37">
      <c r="A681" s="47" t="str">
        <f t="shared" si="82"/>
        <v/>
      </c>
      <c r="B681" s="138" t="str">
        <f t="shared" si="83"/>
        <v/>
      </c>
      <c r="C681" s="303"/>
      <c r="D681" s="47">
        <v>647</v>
      </c>
      <c r="E681" s="47" t="str">
        <f t="shared" si="84"/>
        <v/>
      </c>
      <c r="F681" s="6"/>
      <c r="G681" s="6"/>
      <c r="H681" s="6"/>
      <c r="I681" s="6"/>
      <c r="J681" s="5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8"/>
      <c r="Z681" s="6"/>
      <c r="AA681" s="37"/>
      <c r="AB681" s="6"/>
      <c r="AC681" s="6"/>
      <c r="AD681" s="6"/>
      <c r="AE681" s="141" t="str">
        <f t="shared" si="86"/>
        <v/>
      </c>
      <c r="AF681" s="14" t="str">
        <f t="shared" si="85"/>
        <v/>
      </c>
      <c r="AG681" s="306" t="str">
        <f>UPPER(IF($X681="","",IF(COUNTIF($AG$34:$AG680,$X681)&lt;1,$X681,"")))</f>
        <v/>
      </c>
      <c r="AH681" s="47" t="str">
        <f t="shared" si="81"/>
        <v/>
      </c>
      <c r="AI681" s="142" t="str">
        <f t="shared" si="87"/>
        <v/>
      </c>
      <c r="AJ681" s="6"/>
      <c r="AK681" s="43"/>
    </row>
    <row r="682" spans="1:37">
      <c r="A682" s="47" t="str">
        <f t="shared" si="82"/>
        <v/>
      </c>
      <c r="B682" s="138" t="str">
        <f t="shared" si="83"/>
        <v/>
      </c>
      <c r="C682" s="303"/>
      <c r="D682" s="47">
        <v>648</v>
      </c>
      <c r="E682" s="47" t="str">
        <f t="shared" si="84"/>
        <v/>
      </c>
      <c r="F682" s="6"/>
      <c r="G682" s="6"/>
      <c r="H682" s="6"/>
      <c r="I682" s="6"/>
      <c r="J682" s="5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8"/>
      <c r="Z682" s="6"/>
      <c r="AA682" s="37"/>
      <c r="AB682" s="6"/>
      <c r="AC682" s="6"/>
      <c r="AD682" s="6"/>
      <c r="AE682" s="141" t="str">
        <f t="shared" si="86"/>
        <v/>
      </c>
      <c r="AF682" s="14" t="str">
        <f t="shared" si="85"/>
        <v/>
      </c>
      <c r="AG682" s="306" t="str">
        <f>UPPER(IF($X682="","",IF(COUNTIF($AG$34:$AG681,$X682)&lt;1,$X682,"")))</f>
        <v/>
      </c>
      <c r="AH682" s="47" t="str">
        <f t="shared" si="81"/>
        <v/>
      </c>
      <c r="AI682" s="142" t="str">
        <f t="shared" si="87"/>
        <v/>
      </c>
      <c r="AJ682" s="6"/>
      <c r="AK682" s="43"/>
    </row>
    <row r="683" spans="1:37">
      <c r="A683" s="47" t="str">
        <f t="shared" si="82"/>
        <v/>
      </c>
      <c r="B683" s="138" t="str">
        <f t="shared" si="83"/>
        <v/>
      </c>
      <c r="C683" s="303"/>
      <c r="D683" s="47">
        <v>649</v>
      </c>
      <c r="E683" s="47" t="str">
        <f t="shared" si="84"/>
        <v/>
      </c>
      <c r="F683" s="6"/>
      <c r="G683" s="6"/>
      <c r="H683" s="6"/>
      <c r="I683" s="6"/>
      <c r="J683" s="5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8"/>
      <c r="Z683" s="6"/>
      <c r="AA683" s="37"/>
      <c r="AB683" s="6"/>
      <c r="AC683" s="6"/>
      <c r="AD683" s="6"/>
      <c r="AE683" s="141" t="str">
        <f t="shared" si="86"/>
        <v/>
      </c>
      <c r="AF683" s="14" t="str">
        <f t="shared" si="85"/>
        <v/>
      </c>
      <c r="AG683" s="306" t="str">
        <f>UPPER(IF($X683="","",IF(COUNTIF($AG$34:$AG682,$X683)&lt;1,$X683,"")))</f>
        <v/>
      </c>
      <c r="AH683" s="47" t="str">
        <f t="shared" si="81"/>
        <v/>
      </c>
      <c r="AI683" s="142" t="str">
        <f t="shared" si="87"/>
        <v/>
      </c>
      <c r="AJ683" s="6"/>
      <c r="AK683" s="43"/>
    </row>
    <row r="684" spans="1:37">
      <c r="A684" s="47" t="str">
        <f t="shared" si="82"/>
        <v/>
      </c>
      <c r="B684" s="138" t="str">
        <f t="shared" si="83"/>
        <v/>
      </c>
      <c r="C684" s="303"/>
      <c r="D684" s="47">
        <v>650</v>
      </c>
      <c r="E684" s="47" t="str">
        <f t="shared" si="84"/>
        <v/>
      </c>
      <c r="F684" s="6"/>
      <c r="G684" s="6"/>
      <c r="H684" s="6"/>
      <c r="I684" s="6"/>
      <c r="J684" s="5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8"/>
      <c r="Z684" s="6"/>
      <c r="AA684" s="37"/>
      <c r="AB684" s="6"/>
      <c r="AC684" s="6"/>
      <c r="AD684" s="6"/>
      <c r="AE684" s="141" t="str">
        <f t="shared" si="86"/>
        <v/>
      </c>
      <c r="AF684" s="14" t="str">
        <f t="shared" si="85"/>
        <v/>
      </c>
      <c r="AG684" s="306" t="str">
        <f>UPPER(IF($X684="","",IF(COUNTIF($AG$34:$AG683,$X684)&lt;1,$X684,"")))</f>
        <v/>
      </c>
      <c r="AH684" s="47" t="str">
        <f t="shared" si="81"/>
        <v/>
      </c>
      <c r="AI684" s="142" t="str">
        <f t="shared" si="87"/>
        <v/>
      </c>
      <c r="AJ684" s="6"/>
      <c r="AK684" s="43"/>
    </row>
    <row r="685" spans="1:37">
      <c r="A685" s="47" t="str">
        <f t="shared" si="82"/>
        <v/>
      </c>
      <c r="B685" s="138" t="str">
        <f t="shared" si="83"/>
        <v/>
      </c>
      <c r="C685" s="303"/>
      <c r="D685" s="47">
        <v>651</v>
      </c>
      <c r="E685" s="47" t="str">
        <f t="shared" si="84"/>
        <v/>
      </c>
      <c r="F685" s="6"/>
      <c r="G685" s="6"/>
      <c r="H685" s="6"/>
      <c r="I685" s="6"/>
      <c r="J685" s="5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8"/>
      <c r="Z685" s="6"/>
      <c r="AA685" s="37"/>
      <c r="AB685" s="6"/>
      <c r="AC685" s="6"/>
      <c r="AD685" s="6"/>
      <c r="AE685" s="141" t="str">
        <f t="shared" si="86"/>
        <v/>
      </c>
      <c r="AF685" s="14" t="str">
        <f t="shared" si="85"/>
        <v/>
      </c>
      <c r="AG685" s="306" t="str">
        <f>UPPER(IF($X685="","",IF(COUNTIF($AG$34:$AG684,$X685)&lt;1,$X685,"")))</f>
        <v/>
      </c>
      <c r="AH685" s="47" t="str">
        <f t="shared" si="81"/>
        <v/>
      </c>
      <c r="AI685" s="142" t="str">
        <f t="shared" si="87"/>
        <v/>
      </c>
      <c r="AJ685" s="6"/>
      <c r="AK685" s="43"/>
    </row>
    <row r="686" spans="1:37">
      <c r="A686" s="47" t="str">
        <f t="shared" si="82"/>
        <v/>
      </c>
      <c r="B686" s="138" t="str">
        <f t="shared" si="83"/>
        <v/>
      </c>
      <c r="C686" s="303"/>
      <c r="D686" s="47">
        <v>652</v>
      </c>
      <c r="E686" s="47" t="str">
        <f t="shared" si="84"/>
        <v/>
      </c>
      <c r="F686" s="6"/>
      <c r="G686" s="6"/>
      <c r="H686" s="6"/>
      <c r="I686" s="6"/>
      <c r="J686" s="5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8"/>
      <c r="Z686" s="6"/>
      <c r="AA686" s="37"/>
      <c r="AB686" s="6"/>
      <c r="AC686" s="6"/>
      <c r="AD686" s="6"/>
      <c r="AE686" s="141" t="str">
        <f t="shared" si="86"/>
        <v/>
      </c>
      <c r="AF686" s="14" t="str">
        <f t="shared" si="85"/>
        <v/>
      </c>
      <c r="AG686" s="306" t="str">
        <f>UPPER(IF($X686="","",IF(COUNTIF($AG$34:$AG685,$X686)&lt;1,$X686,"")))</f>
        <v/>
      </c>
      <c r="AH686" s="47" t="str">
        <f t="shared" si="81"/>
        <v/>
      </c>
      <c r="AI686" s="142" t="str">
        <f t="shared" si="87"/>
        <v/>
      </c>
      <c r="AJ686" s="6"/>
      <c r="AK686" s="43"/>
    </row>
    <row r="687" spans="1:37">
      <c r="A687" s="47" t="str">
        <f t="shared" si="82"/>
        <v/>
      </c>
      <c r="B687" s="138" t="str">
        <f t="shared" si="83"/>
        <v/>
      </c>
      <c r="C687" s="303"/>
      <c r="D687" s="47">
        <v>653</v>
      </c>
      <c r="E687" s="47" t="str">
        <f t="shared" si="84"/>
        <v/>
      </c>
      <c r="F687" s="6"/>
      <c r="G687" s="6"/>
      <c r="H687" s="6"/>
      <c r="I687" s="6"/>
      <c r="J687" s="5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8"/>
      <c r="Z687" s="6"/>
      <c r="AA687" s="37"/>
      <c r="AB687" s="6"/>
      <c r="AC687" s="6"/>
      <c r="AD687" s="6"/>
      <c r="AE687" s="141" t="str">
        <f t="shared" si="86"/>
        <v/>
      </c>
      <c r="AF687" s="14" t="str">
        <f t="shared" si="85"/>
        <v/>
      </c>
      <c r="AG687" s="306" t="str">
        <f>UPPER(IF($X687="","",IF(COUNTIF($AG$34:$AG686,$X687)&lt;1,$X687,"")))</f>
        <v/>
      </c>
      <c r="AH687" s="47" t="str">
        <f t="shared" si="81"/>
        <v/>
      </c>
      <c r="AI687" s="142" t="str">
        <f t="shared" si="87"/>
        <v/>
      </c>
      <c r="AJ687" s="6"/>
      <c r="AK687" s="43"/>
    </row>
    <row r="688" spans="1:37">
      <c r="A688" s="47" t="str">
        <f t="shared" si="82"/>
        <v/>
      </c>
      <c r="B688" s="138" t="str">
        <f t="shared" si="83"/>
        <v/>
      </c>
      <c r="C688" s="303"/>
      <c r="D688" s="47">
        <v>654</v>
      </c>
      <c r="E688" s="47" t="str">
        <f t="shared" si="84"/>
        <v/>
      </c>
      <c r="F688" s="6"/>
      <c r="G688" s="6"/>
      <c r="H688" s="6"/>
      <c r="I688" s="6"/>
      <c r="J688" s="5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8"/>
      <c r="Z688" s="6"/>
      <c r="AA688" s="37"/>
      <c r="AB688" s="6"/>
      <c r="AC688" s="6"/>
      <c r="AD688" s="6"/>
      <c r="AE688" s="141" t="str">
        <f t="shared" si="86"/>
        <v/>
      </c>
      <c r="AF688" s="14" t="str">
        <f t="shared" si="85"/>
        <v/>
      </c>
      <c r="AG688" s="306" t="str">
        <f>UPPER(IF($X688="","",IF(COUNTIF($AG$34:$AG687,$X688)&lt;1,$X688,"")))</f>
        <v/>
      </c>
      <c r="AH688" s="47" t="str">
        <f t="shared" si="81"/>
        <v/>
      </c>
      <c r="AI688" s="142" t="str">
        <f t="shared" si="87"/>
        <v/>
      </c>
      <c r="AJ688" s="6"/>
      <c r="AK688" s="43"/>
    </row>
    <row r="689" spans="1:37">
      <c r="A689" s="47" t="str">
        <f t="shared" si="82"/>
        <v/>
      </c>
      <c r="B689" s="138" t="str">
        <f t="shared" si="83"/>
        <v/>
      </c>
      <c r="C689" s="303"/>
      <c r="D689" s="47">
        <v>655</v>
      </c>
      <c r="E689" s="47" t="str">
        <f t="shared" si="84"/>
        <v/>
      </c>
      <c r="F689" s="6"/>
      <c r="G689" s="6"/>
      <c r="H689" s="6"/>
      <c r="I689" s="6"/>
      <c r="J689" s="5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8"/>
      <c r="Z689" s="6"/>
      <c r="AA689" s="37"/>
      <c r="AB689" s="6"/>
      <c r="AC689" s="6"/>
      <c r="AD689" s="6"/>
      <c r="AE689" s="141" t="str">
        <f t="shared" si="86"/>
        <v/>
      </c>
      <c r="AF689" s="14" t="str">
        <f t="shared" si="85"/>
        <v/>
      </c>
      <c r="AG689" s="306" t="str">
        <f>UPPER(IF($X689="","",IF(COUNTIF($AG$34:$AG688,$X689)&lt;1,$X689,"")))</f>
        <v/>
      </c>
      <c r="AH689" s="47" t="str">
        <f t="shared" si="81"/>
        <v/>
      </c>
      <c r="AI689" s="142" t="str">
        <f t="shared" si="87"/>
        <v/>
      </c>
      <c r="AJ689" s="6"/>
      <c r="AK689" s="43"/>
    </row>
    <row r="690" spans="1:37">
      <c r="A690" s="47" t="str">
        <f t="shared" si="82"/>
        <v/>
      </c>
      <c r="B690" s="138" t="str">
        <f t="shared" si="83"/>
        <v/>
      </c>
      <c r="C690" s="303"/>
      <c r="D690" s="47">
        <v>656</v>
      </c>
      <c r="E690" s="47" t="str">
        <f t="shared" si="84"/>
        <v/>
      </c>
      <c r="F690" s="6"/>
      <c r="G690" s="6"/>
      <c r="H690" s="6"/>
      <c r="I690" s="6"/>
      <c r="J690" s="5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8"/>
      <c r="Z690" s="6"/>
      <c r="AA690" s="37"/>
      <c r="AB690" s="6"/>
      <c r="AC690" s="6"/>
      <c r="AD690" s="6"/>
      <c r="AE690" s="141" t="str">
        <f t="shared" si="86"/>
        <v/>
      </c>
      <c r="AF690" s="14" t="str">
        <f t="shared" si="85"/>
        <v/>
      </c>
      <c r="AG690" s="306" t="str">
        <f>UPPER(IF($X690="","",IF(COUNTIF($AG$34:$AG689,$X690)&lt;1,$X690,"")))</f>
        <v/>
      </c>
      <c r="AH690" s="47" t="str">
        <f t="shared" si="81"/>
        <v/>
      </c>
      <c r="AI690" s="142" t="str">
        <f t="shared" si="87"/>
        <v/>
      </c>
      <c r="AJ690" s="6"/>
      <c r="AK690" s="43"/>
    </row>
    <row r="691" spans="1:37">
      <c r="A691" s="47" t="str">
        <f t="shared" si="82"/>
        <v/>
      </c>
      <c r="B691" s="138" t="str">
        <f t="shared" si="83"/>
        <v/>
      </c>
      <c r="C691" s="303"/>
      <c r="D691" s="47">
        <v>657</v>
      </c>
      <c r="E691" s="47" t="str">
        <f t="shared" si="84"/>
        <v/>
      </c>
      <c r="F691" s="6"/>
      <c r="G691" s="6"/>
      <c r="H691" s="6"/>
      <c r="I691" s="6"/>
      <c r="J691" s="5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8"/>
      <c r="Z691" s="6"/>
      <c r="AA691" s="37"/>
      <c r="AB691" s="6"/>
      <c r="AC691" s="6"/>
      <c r="AD691" s="6"/>
      <c r="AE691" s="141" t="str">
        <f t="shared" si="86"/>
        <v/>
      </c>
      <c r="AF691" s="14" t="str">
        <f t="shared" si="85"/>
        <v/>
      </c>
      <c r="AG691" s="306" t="str">
        <f>UPPER(IF($X691="","",IF(COUNTIF($AG$34:$AG690,$X691)&lt;1,$X691,"")))</f>
        <v/>
      </c>
      <c r="AH691" s="47" t="str">
        <f t="shared" si="81"/>
        <v/>
      </c>
      <c r="AI691" s="142" t="str">
        <f t="shared" si="87"/>
        <v/>
      </c>
      <c r="AJ691" s="6"/>
      <c r="AK691" s="43"/>
    </row>
    <row r="692" spans="1:37">
      <c r="A692" s="47" t="str">
        <f t="shared" si="82"/>
        <v/>
      </c>
      <c r="B692" s="138" t="str">
        <f t="shared" si="83"/>
        <v/>
      </c>
      <c r="C692" s="303"/>
      <c r="D692" s="47">
        <v>658</v>
      </c>
      <c r="E692" s="47" t="str">
        <f t="shared" si="84"/>
        <v/>
      </c>
      <c r="F692" s="6"/>
      <c r="G692" s="6"/>
      <c r="H692" s="6"/>
      <c r="I692" s="6"/>
      <c r="J692" s="5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8"/>
      <c r="Z692" s="6"/>
      <c r="AA692" s="37"/>
      <c r="AB692" s="6"/>
      <c r="AC692" s="6"/>
      <c r="AD692" s="6"/>
      <c r="AE692" s="141" t="str">
        <f t="shared" si="86"/>
        <v/>
      </c>
      <c r="AF692" s="14" t="str">
        <f t="shared" si="85"/>
        <v/>
      </c>
      <c r="AG692" s="306" t="str">
        <f>UPPER(IF($X692="","",IF(COUNTIF($AG$34:$AG691,$X692)&lt;1,$X692,"")))</f>
        <v/>
      </c>
      <c r="AH692" s="47" t="str">
        <f t="shared" si="81"/>
        <v/>
      </c>
      <c r="AI692" s="142" t="str">
        <f t="shared" si="87"/>
        <v/>
      </c>
      <c r="AJ692" s="6"/>
      <c r="AK692" s="43"/>
    </row>
    <row r="693" spans="1:37">
      <c r="A693" s="47" t="str">
        <f t="shared" si="82"/>
        <v/>
      </c>
      <c r="B693" s="138" t="str">
        <f t="shared" si="83"/>
        <v/>
      </c>
      <c r="C693" s="303"/>
      <c r="D693" s="47">
        <v>659</v>
      </c>
      <c r="E693" s="47" t="str">
        <f t="shared" si="84"/>
        <v/>
      </c>
      <c r="F693" s="6"/>
      <c r="G693" s="6"/>
      <c r="H693" s="6"/>
      <c r="I693" s="6"/>
      <c r="J693" s="5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8"/>
      <c r="Z693" s="6"/>
      <c r="AA693" s="37"/>
      <c r="AB693" s="6"/>
      <c r="AC693" s="6"/>
      <c r="AD693" s="6"/>
      <c r="AE693" s="141" t="str">
        <f t="shared" si="86"/>
        <v/>
      </c>
      <c r="AF693" s="14" t="str">
        <f t="shared" si="85"/>
        <v/>
      </c>
      <c r="AG693" s="306" t="str">
        <f>UPPER(IF($X693="","",IF(COUNTIF($AG$34:$AG692,$X693)&lt;1,$X693,"")))</f>
        <v/>
      </c>
      <c r="AH693" s="47" t="str">
        <f t="shared" si="81"/>
        <v/>
      </c>
      <c r="AI693" s="142" t="str">
        <f t="shared" si="87"/>
        <v/>
      </c>
      <c r="AJ693" s="6"/>
      <c r="AK693" s="43"/>
    </row>
    <row r="694" spans="1:37">
      <c r="A694" s="47" t="str">
        <f t="shared" si="82"/>
        <v/>
      </c>
      <c r="B694" s="138" t="str">
        <f t="shared" si="83"/>
        <v/>
      </c>
      <c r="C694" s="303"/>
      <c r="D694" s="47">
        <v>660</v>
      </c>
      <c r="E694" s="47" t="str">
        <f t="shared" si="84"/>
        <v/>
      </c>
      <c r="F694" s="6"/>
      <c r="G694" s="6"/>
      <c r="H694" s="6"/>
      <c r="I694" s="6"/>
      <c r="J694" s="5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8"/>
      <c r="Z694" s="6"/>
      <c r="AA694" s="37"/>
      <c r="AB694" s="6"/>
      <c r="AC694" s="6"/>
      <c r="AD694" s="6"/>
      <c r="AE694" s="141" t="str">
        <f t="shared" si="86"/>
        <v/>
      </c>
      <c r="AF694" s="14" t="str">
        <f t="shared" si="85"/>
        <v/>
      </c>
      <c r="AG694" s="306" t="str">
        <f>UPPER(IF($X694="","",IF(COUNTIF($AG$34:$AG693,$X694)&lt;1,$X694,"")))</f>
        <v/>
      </c>
      <c r="AH694" s="47" t="str">
        <f t="shared" si="81"/>
        <v/>
      </c>
      <c r="AI694" s="142" t="str">
        <f t="shared" si="87"/>
        <v/>
      </c>
      <c r="AJ694" s="6"/>
      <c r="AK694" s="43"/>
    </row>
    <row r="695" spans="1:37">
      <c r="A695" s="47" t="str">
        <f t="shared" si="82"/>
        <v/>
      </c>
      <c r="B695" s="138" t="str">
        <f t="shared" si="83"/>
        <v/>
      </c>
      <c r="C695" s="303"/>
      <c r="D695" s="47">
        <v>661</v>
      </c>
      <c r="E695" s="47" t="str">
        <f t="shared" si="84"/>
        <v/>
      </c>
      <c r="F695" s="6"/>
      <c r="G695" s="6"/>
      <c r="H695" s="6"/>
      <c r="I695" s="6"/>
      <c r="J695" s="5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8"/>
      <c r="Z695" s="6"/>
      <c r="AA695" s="37"/>
      <c r="AB695" s="6"/>
      <c r="AC695" s="6"/>
      <c r="AD695" s="6"/>
      <c r="AE695" s="141" t="str">
        <f t="shared" si="86"/>
        <v/>
      </c>
      <c r="AF695" s="14" t="str">
        <f t="shared" si="85"/>
        <v/>
      </c>
      <c r="AG695" s="306" t="str">
        <f>UPPER(IF($X695="","",IF(COUNTIF($AG$34:$AG694,$X695)&lt;1,$X695,"")))</f>
        <v/>
      </c>
      <c r="AH695" s="47" t="str">
        <f t="shared" si="81"/>
        <v/>
      </c>
      <c r="AI695" s="142" t="str">
        <f t="shared" si="87"/>
        <v/>
      </c>
      <c r="AJ695" s="6"/>
      <c r="AK695" s="43"/>
    </row>
    <row r="696" spans="1:37">
      <c r="A696" s="47" t="str">
        <f t="shared" si="82"/>
        <v/>
      </c>
      <c r="B696" s="138" t="str">
        <f t="shared" si="83"/>
        <v/>
      </c>
      <c r="C696" s="303"/>
      <c r="D696" s="47">
        <v>662</v>
      </c>
      <c r="E696" s="47" t="str">
        <f t="shared" si="84"/>
        <v/>
      </c>
      <c r="F696" s="6"/>
      <c r="G696" s="6"/>
      <c r="H696" s="6"/>
      <c r="I696" s="6"/>
      <c r="J696" s="5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8"/>
      <c r="Z696" s="6"/>
      <c r="AA696" s="37"/>
      <c r="AB696" s="6"/>
      <c r="AC696" s="6"/>
      <c r="AD696" s="6"/>
      <c r="AE696" s="141" t="str">
        <f t="shared" si="86"/>
        <v/>
      </c>
      <c r="AF696" s="14" t="str">
        <f t="shared" si="85"/>
        <v/>
      </c>
      <c r="AG696" s="306" t="str">
        <f>UPPER(IF($X696="","",IF(COUNTIF($AG$34:$AG695,$X696)&lt;1,$X696,"")))</f>
        <v/>
      </c>
      <c r="AH696" s="47" t="str">
        <f t="shared" si="81"/>
        <v/>
      </c>
      <c r="AI696" s="142" t="str">
        <f t="shared" si="87"/>
        <v/>
      </c>
      <c r="AJ696" s="6"/>
      <c r="AK696" s="43"/>
    </row>
    <row r="697" spans="1:37">
      <c r="A697" s="47" t="str">
        <f t="shared" si="82"/>
        <v/>
      </c>
      <c r="B697" s="138" t="str">
        <f t="shared" si="83"/>
        <v/>
      </c>
      <c r="C697" s="303"/>
      <c r="D697" s="47">
        <v>663</v>
      </c>
      <c r="E697" s="47" t="str">
        <f t="shared" si="84"/>
        <v/>
      </c>
      <c r="F697" s="6"/>
      <c r="G697" s="6"/>
      <c r="H697" s="6"/>
      <c r="I697" s="6"/>
      <c r="J697" s="5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8"/>
      <c r="Z697" s="6"/>
      <c r="AA697" s="37"/>
      <c r="AB697" s="6"/>
      <c r="AC697" s="6"/>
      <c r="AD697" s="6"/>
      <c r="AE697" s="141" t="str">
        <f t="shared" si="86"/>
        <v/>
      </c>
      <c r="AF697" s="14" t="str">
        <f t="shared" si="85"/>
        <v/>
      </c>
      <c r="AG697" s="306" t="str">
        <f>UPPER(IF($X697="","",IF(COUNTIF($AG$34:$AG696,$X697)&lt;1,$X697,"")))</f>
        <v/>
      </c>
      <c r="AH697" s="47" t="str">
        <f t="shared" si="81"/>
        <v/>
      </c>
      <c r="AI697" s="142" t="str">
        <f t="shared" si="87"/>
        <v/>
      </c>
      <c r="AJ697" s="6"/>
      <c r="AK697" s="43"/>
    </row>
    <row r="698" spans="1:37">
      <c r="A698" s="47" t="str">
        <f t="shared" si="82"/>
        <v/>
      </c>
      <c r="B698" s="138" t="str">
        <f t="shared" si="83"/>
        <v/>
      </c>
      <c r="C698" s="303"/>
      <c r="D698" s="47">
        <v>664</v>
      </c>
      <c r="E698" s="47" t="str">
        <f t="shared" si="84"/>
        <v/>
      </c>
      <c r="F698" s="6"/>
      <c r="G698" s="6"/>
      <c r="H698" s="6"/>
      <c r="I698" s="6"/>
      <c r="J698" s="5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8"/>
      <c r="Z698" s="6"/>
      <c r="AA698" s="37"/>
      <c r="AB698" s="6"/>
      <c r="AC698" s="6"/>
      <c r="AD698" s="6"/>
      <c r="AE698" s="141" t="str">
        <f t="shared" si="86"/>
        <v/>
      </c>
      <c r="AF698" s="14" t="str">
        <f t="shared" si="85"/>
        <v/>
      </c>
      <c r="AG698" s="306" t="str">
        <f>UPPER(IF($X698="","",IF(COUNTIF($AG$34:$AG697,$X698)&lt;1,$X698,"")))</f>
        <v/>
      </c>
      <c r="AH698" s="47" t="str">
        <f t="shared" si="81"/>
        <v/>
      </c>
      <c r="AI698" s="142" t="str">
        <f t="shared" si="87"/>
        <v/>
      </c>
      <c r="AJ698" s="6"/>
      <c r="AK698" s="43"/>
    </row>
    <row r="699" spans="1:37">
      <c r="A699" s="47" t="str">
        <f t="shared" si="82"/>
        <v/>
      </c>
      <c r="B699" s="138" t="str">
        <f t="shared" si="83"/>
        <v/>
      </c>
      <c r="C699" s="303"/>
      <c r="D699" s="47">
        <v>665</v>
      </c>
      <c r="E699" s="47" t="str">
        <f t="shared" si="84"/>
        <v/>
      </c>
      <c r="F699" s="6"/>
      <c r="G699" s="6"/>
      <c r="H699" s="6"/>
      <c r="I699" s="6"/>
      <c r="J699" s="5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8"/>
      <c r="Z699" s="6"/>
      <c r="AA699" s="37"/>
      <c r="AB699" s="6"/>
      <c r="AC699" s="6"/>
      <c r="AD699" s="6"/>
      <c r="AE699" s="141" t="str">
        <f t="shared" si="86"/>
        <v/>
      </c>
      <c r="AF699" s="14" t="str">
        <f t="shared" si="85"/>
        <v/>
      </c>
      <c r="AG699" s="306" t="str">
        <f>UPPER(IF($X699="","",IF(COUNTIF($AG$34:$AG698,$X699)&lt;1,$X699,"")))</f>
        <v/>
      </c>
      <c r="AH699" s="47" t="str">
        <f t="shared" si="81"/>
        <v/>
      </c>
      <c r="AI699" s="142" t="str">
        <f t="shared" si="87"/>
        <v/>
      </c>
      <c r="AJ699" s="6"/>
      <c r="AK699" s="43"/>
    </row>
    <row r="700" spans="1:37">
      <c r="A700" s="47" t="str">
        <f t="shared" si="82"/>
        <v/>
      </c>
      <c r="B700" s="138" t="str">
        <f t="shared" si="83"/>
        <v/>
      </c>
      <c r="C700" s="303"/>
      <c r="D700" s="47">
        <v>666</v>
      </c>
      <c r="E700" s="47" t="str">
        <f t="shared" si="84"/>
        <v/>
      </c>
      <c r="F700" s="6"/>
      <c r="G700" s="6"/>
      <c r="H700" s="6"/>
      <c r="I700" s="6"/>
      <c r="J700" s="5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8"/>
      <c r="Z700" s="6"/>
      <c r="AA700" s="37"/>
      <c r="AB700" s="6"/>
      <c r="AC700" s="6"/>
      <c r="AD700" s="6"/>
      <c r="AE700" s="141" t="str">
        <f t="shared" si="86"/>
        <v/>
      </c>
      <c r="AF700" s="14" t="str">
        <f t="shared" si="85"/>
        <v/>
      </c>
      <c r="AG700" s="306" t="str">
        <f>UPPER(IF($X700="","",IF(COUNTIF($AG$34:$AG699,$X700)&lt;1,$X700,"")))</f>
        <v/>
      </c>
      <c r="AH700" s="47" t="str">
        <f t="shared" si="81"/>
        <v/>
      </c>
      <c r="AI700" s="142" t="str">
        <f t="shared" si="87"/>
        <v/>
      </c>
      <c r="AJ700" s="6"/>
      <c r="AK700" s="43"/>
    </row>
    <row r="701" spans="1:37">
      <c r="A701" s="47" t="str">
        <f t="shared" si="82"/>
        <v/>
      </c>
      <c r="B701" s="138" t="str">
        <f t="shared" si="83"/>
        <v/>
      </c>
      <c r="C701" s="303"/>
      <c r="D701" s="47">
        <v>667</v>
      </c>
      <c r="E701" s="47" t="str">
        <f t="shared" si="84"/>
        <v/>
      </c>
      <c r="F701" s="6"/>
      <c r="G701" s="6"/>
      <c r="H701" s="6"/>
      <c r="I701" s="6"/>
      <c r="J701" s="5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8"/>
      <c r="Z701" s="6"/>
      <c r="AA701" s="37"/>
      <c r="AB701" s="6"/>
      <c r="AC701" s="6"/>
      <c r="AD701" s="6"/>
      <c r="AE701" s="141" t="str">
        <f t="shared" si="86"/>
        <v/>
      </c>
      <c r="AF701" s="14" t="str">
        <f t="shared" si="85"/>
        <v/>
      </c>
      <c r="AG701" s="306" t="str">
        <f>UPPER(IF($X701="","",IF(COUNTIF($AG$34:$AG700,$X701)&lt;1,$X701,"")))</f>
        <v/>
      </c>
      <c r="AH701" s="47" t="str">
        <f t="shared" si="81"/>
        <v/>
      </c>
      <c r="AI701" s="142" t="str">
        <f t="shared" si="87"/>
        <v/>
      </c>
      <c r="AJ701" s="6"/>
      <c r="AK701" s="43"/>
    </row>
    <row r="702" spans="1:37">
      <c r="A702" s="47" t="str">
        <f t="shared" si="82"/>
        <v/>
      </c>
      <c r="B702" s="138" t="str">
        <f t="shared" si="83"/>
        <v/>
      </c>
      <c r="C702" s="303"/>
      <c r="D702" s="47">
        <v>668</v>
      </c>
      <c r="E702" s="47" t="str">
        <f t="shared" si="84"/>
        <v/>
      </c>
      <c r="F702" s="6"/>
      <c r="G702" s="6"/>
      <c r="H702" s="6"/>
      <c r="I702" s="6"/>
      <c r="J702" s="5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8"/>
      <c r="Z702" s="6"/>
      <c r="AA702" s="37"/>
      <c r="AB702" s="6"/>
      <c r="AC702" s="6"/>
      <c r="AD702" s="6"/>
      <c r="AE702" s="141" t="str">
        <f t="shared" si="86"/>
        <v/>
      </c>
      <c r="AF702" s="14" t="str">
        <f t="shared" si="85"/>
        <v/>
      </c>
      <c r="AG702" s="306" t="str">
        <f>UPPER(IF($X702="","",IF(COUNTIF($AG$34:$AG701,$X702)&lt;1,$X702,"")))</f>
        <v/>
      </c>
      <c r="AH702" s="47" t="str">
        <f t="shared" si="81"/>
        <v/>
      </c>
      <c r="AI702" s="142" t="str">
        <f t="shared" si="87"/>
        <v/>
      </c>
      <c r="AJ702" s="6"/>
      <c r="AK702" s="43"/>
    </row>
    <row r="703" spans="1:37">
      <c r="A703" s="47" t="str">
        <f t="shared" si="82"/>
        <v/>
      </c>
      <c r="B703" s="138" t="str">
        <f t="shared" si="83"/>
        <v/>
      </c>
      <c r="C703" s="303"/>
      <c r="D703" s="47">
        <v>669</v>
      </c>
      <c r="E703" s="47" t="str">
        <f t="shared" si="84"/>
        <v/>
      </c>
      <c r="F703" s="6"/>
      <c r="G703" s="6"/>
      <c r="H703" s="6"/>
      <c r="I703" s="6"/>
      <c r="J703" s="5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8"/>
      <c r="Z703" s="6"/>
      <c r="AA703" s="37"/>
      <c r="AB703" s="6"/>
      <c r="AC703" s="6"/>
      <c r="AD703" s="6"/>
      <c r="AE703" s="141" t="str">
        <f t="shared" si="86"/>
        <v/>
      </c>
      <c r="AF703" s="14" t="str">
        <f t="shared" si="85"/>
        <v/>
      </c>
      <c r="AG703" s="306" t="str">
        <f>UPPER(IF($X703="","",IF(COUNTIF($AG$34:$AG702,$X703)&lt;1,$X703,"")))</f>
        <v/>
      </c>
      <c r="AH703" s="47" t="str">
        <f t="shared" si="81"/>
        <v/>
      </c>
      <c r="AI703" s="142" t="str">
        <f t="shared" si="87"/>
        <v/>
      </c>
      <c r="AJ703" s="6"/>
      <c r="AK703" s="43"/>
    </row>
    <row r="704" spans="1:37">
      <c r="A704" s="47" t="str">
        <f t="shared" si="82"/>
        <v/>
      </c>
      <c r="B704" s="138" t="str">
        <f t="shared" si="83"/>
        <v/>
      </c>
      <c r="C704" s="303"/>
      <c r="D704" s="47">
        <v>670</v>
      </c>
      <c r="E704" s="47" t="str">
        <f t="shared" si="84"/>
        <v/>
      </c>
      <c r="F704" s="6"/>
      <c r="G704" s="6"/>
      <c r="H704" s="6"/>
      <c r="I704" s="6"/>
      <c r="J704" s="5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8"/>
      <c r="Z704" s="6"/>
      <c r="AA704" s="37"/>
      <c r="AB704" s="6"/>
      <c r="AC704" s="6"/>
      <c r="AD704" s="6"/>
      <c r="AE704" s="141" t="str">
        <f t="shared" si="86"/>
        <v/>
      </c>
      <c r="AF704" s="14" t="str">
        <f t="shared" si="85"/>
        <v/>
      </c>
      <c r="AG704" s="306" t="str">
        <f>UPPER(IF($X704="","",IF(COUNTIF($AG$34:$AG703,$X704)&lt;1,$X704,"")))</f>
        <v/>
      </c>
      <c r="AH704" s="47" t="str">
        <f t="shared" si="81"/>
        <v/>
      </c>
      <c r="AI704" s="142" t="str">
        <f t="shared" si="87"/>
        <v/>
      </c>
      <c r="AJ704" s="6"/>
      <c r="AK704" s="43"/>
    </row>
    <row r="705" spans="1:37">
      <c r="A705" s="47" t="str">
        <f t="shared" si="82"/>
        <v/>
      </c>
      <c r="B705" s="138" t="str">
        <f t="shared" si="83"/>
        <v/>
      </c>
      <c r="C705" s="303"/>
      <c r="D705" s="47">
        <v>671</v>
      </c>
      <c r="E705" s="47" t="str">
        <f t="shared" si="84"/>
        <v/>
      </c>
      <c r="F705" s="6"/>
      <c r="G705" s="6"/>
      <c r="H705" s="6"/>
      <c r="I705" s="6"/>
      <c r="J705" s="5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8"/>
      <c r="Z705" s="6"/>
      <c r="AA705" s="37"/>
      <c r="AB705" s="6"/>
      <c r="AC705" s="6"/>
      <c r="AD705" s="6"/>
      <c r="AE705" s="141" t="str">
        <f t="shared" si="86"/>
        <v/>
      </c>
      <c r="AF705" s="14" t="str">
        <f t="shared" si="85"/>
        <v/>
      </c>
      <c r="AG705" s="306" t="str">
        <f>UPPER(IF($X705="","",IF(COUNTIF($AG$34:$AG704,$X705)&lt;1,$X705,"")))</f>
        <v/>
      </c>
      <c r="AH705" s="47" t="str">
        <f t="shared" si="81"/>
        <v/>
      </c>
      <c r="AI705" s="142" t="str">
        <f t="shared" si="87"/>
        <v/>
      </c>
      <c r="AJ705" s="6"/>
      <c r="AK705" s="43"/>
    </row>
    <row r="706" spans="1:37">
      <c r="A706" s="47" t="str">
        <f t="shared" si="82"/>
        <v/>
      </c>
      <c r="B706" s="138" t="str">
        <f t="shared" si="83"/>
        <v/>
      </c>
      <c r="C706" s="303"/>
      <c r="D706" s="47">
        <v>672</v>
      </c>
      <c r="E706" s="47" t="str">
        <f t="shared" si="84"/>
        <v/>
      </c>
      <c r="F706" s="6"/>
      <c r="G706" s="6"/>
      <c r="H706" s="6"/>
      <c r="I706" s="6"/>
      <c r="J706" s="5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8"/>
      <c r="Z706" s="6"/>
      <c r="AA706" s="37"/>
      <c r="AB706" s="6"/>
      <c r="AC706" s="6"/>
      <c r="AD706" s="6"/>
      <c r="AE706" s="141" t="str">
        <f t="shared" si="86"/>
        <v/>
      </c>
      <c r="AF706" s="14" t="str">
        <f t="shared" si="85"/>
        <v/>
      </c>
      <c r="AG706" s="306" t="str">
        <f>UPPER(IF($X706="","",IF(COUNTIF($AG$34:$AG705,$X706)&lt;1,$X706,"")))</f>
        <v/>
      </c>
      <c r="AH706" s="47" t="str">
        <f t="shared" si="81"/>
        <v/>
      </c>
      <c r="AI706" s="142" t="str">
        <f t="shared" si="87"/>
        <v/>
      </c>
      <c r="AJ706" s="6"/>
      <c r="AK706" s="43"/>
    </row>
    <row r="707" spans="1:37">
      <c r="A707" s="47" t="str">
        <f t="shared" si="82"/>
        <v/>
      </c>
      <c r="B707" s="138" t="str">
        <f t="shared" si="83"/>
        <v/>
      </c>
      <c r="C707" s="303"/>
      <c r="D707" s="47">
        <v>673</v>
      </c>
      <c r="E707" s="47" t="str">
        <f t="shared" si="84"/>
        <v/>
      </c>
      <c r="F707" s="6"/>
      <c r="G707" s="6"/>
      <c r="H707" s="6"/>
      <c r="I707" s="6"/>
      <c r="J707" s="5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8"/>
      <c r="Z707" s="6"/>
      <c r="AA707" s="37"/>
      <c r="AB707" s="6"/>
      <c r="AC707" s="6"/>
      <c r="AD707" s="6"/>
      <c r="AE707" s="141" t="str">
        <f t="shared" si="86"/>
        <v/>
      </c>
      <c r="AF707" s="14" t="str">
        <f t="shared" si="85"/>
        <v/>
      </c>
      <c r="AG707" s="306" t="str">
        <f>UPPER(IF($X707="","",IF(COUNTIF($AG$34:$AG706,$X707)&lt;1,$X707,"")))</f>
        <v/>
      </c>
      <c r="AH707" s="47" t="str">
        <f t="shared" si="81"/>
        <v/>
      </c>
      <c r="AI707" s="142" t="str">
        <f t="shared" si="87"/>
        <v/>
      </c>
      <c r="AJ707" s="6"/>
      <c r="AK707" s="43"/>
    </row>
    <row r="708" spans="1:37">
      <c r="A708" s="47" t="str">
        <f t="shared" si="82"/>
        <v/>
      </c>
      <c r="B708" s="138" t="str">
        <f t="shared" si="83"/>
        <v/>
      </c>
      <c r="C708" s="303"/>
      <c r="D708" s="47">
        <v>674</v>
      </c>
      <c r="E708" s="47" t="str">
        <f t="shared" si="84"/>
        <v/>
      </c>
      <c r="F708" s="6"/>
      <c r="G708" s="6"/>
      <c r="H708" s="6"/>
      <c r="I708" s="6"/>
      <c r="J708" s="5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8"/>
      <c r="Z708" s="6"/>
      <c r="AA708" s="37"/>
      <c r="AB708" s="6"/>
      <c r="AC708" s="6"/>
      <c r="AD708" s="6"/>
      <c r="AE708" s="141" t="str">
        <f t="shared" si="86"/>
        <v/>
      </c>
      <c r="AF708" s="14" t="str">
        <f t="shared" si="85"/>
        <v/>
      </c>
      <c r="AG708" s="306" t="str">
        <f>UPPER(IF($X708="","",IF(COUNTIF($AG$34:$AG707,$X708)&lt;1,$X708,"")))</f>
        <v/>
      </c>
      <c r="AH708" s="47" t="str">
        <f t="shared" si="81"/>
        <v/>
      </c>
      <c r="AI708" s="142" t="str">
        <f t="shared" si="87"/>
        <v/>
      </c>
      <c r="AJ708" s="6"/>
      <c r="AK708" s="43"/>
    </row>
    <row r="709" spans="1:37">
      <c r="A709" s="47" t="str">
        <f t="shared" si="82"/>
        <v/>
      </c>
      <c r="B709" s="138" t="str">
        <f t="shared" si="83"/>
        <v/>
      </c>
      <c r="C709" s="303"/>
      <c r="D709" s="47">
        <v>675</v>
      </c>
      <c r="E709" s="47" t="str">
        <f t="shared" si="84"/>
        <v/>
      </c>
      <c r="F709" s="6"/>
      <c r="G709" s="6"/>
      <c r="H709" s="6"/>
      <c r="I709" s="6"/>
      <c r="J709" s="5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8"/>
      <c r="Z709" s="6"/>
      <c r="AA709" s="37"/>
      <c r="AB709" s="6"/>
      <c r="AC709" s="6"/>
      <c r="AD709" s="6"/>
      <c r="AE709" s="141" t="str">
        <f t="shared" si="86"/>
        <v/>
      </c>
      <c r="AF709" s="14" t="str">
        <f t="shared" si="85"/>
        <v/>
      </c>
      <c r="AG709" s="306" t="str">
        <f>UPPER(IF($X709="","",IF(COUNTIF($AG$34:$AG708,$X709)&lt;1,$X709,"")))</f>
        <v/>
      </c>
      <c r="AH709" s="47" t="str">
        <f t="shared" si="81"/>
        <v/>
      </c>
      <c r="AI709" s="142" t="str">
        <f t="shared" si="87"/>
        <v/>
      </c>
      <c r="AJ709" s="6"/>
      <c r="AK709" s="43"/>
    </row>
    <row r="710" spans="1:37">
      <c r="A710" s="47" t="str">
        <f t="shared" si="82"/>
        <v/>
      </c>
      <c r="B710" s="138" t="str">
        <f t="shared" si="83"/>
        <v/>
      </c>
      <c r="C710" s="303"/>
      <c r="D710" s="47">
        <v>676</v>
      </c>
      <c r="E710" s="47" t="str">
        <f t="shared" si="84"/>
        <v/>
      </c>
      <c r="F710" s="6"/>
      <c r="G710" s="6"/>
      <c r="H710" s="6"/>
      <c r="I710" s="6"/>
      <c r="J710" s="5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8"/>
      <c r="Z710" s="6"/>
      <c r="AA710" s="37"/>
      <c r="AB710" s="6"/>
      <c r="AC710" s="6"/>
      <c r="AD710" s="6"/>
      <c r="AE710" s="141" t="str">
        <f t="shared" si="86"/>
        <v/>
      </c>
      <c r="AF710" s="14" t="str">
        <f t="shared" si="85"/>
        <v/>
      </c>
      <c r="AG710" s="306" t="str">
        <f>UPPER(IF($X710="","",IF(COUNTIF($AG$34:$AG709,$X710)&lt;1,$X710,"")))</f>
        <v/>
      </c>
      <c r="AH710" s="47" t="str">
        <f t="shared" si="81"/>
        <v/>
      </c>
      <c r="AI710" s="142" t="str">
        <f t="shared" si="87"/>
        <v/>
      </c>
      <c r="AJ710" s="6"/>
      <c r="AK710" s="43"/>
    </row>
    <row r="711" spans="1:37">
      <c r="A711" s="47" t="str">
        <f t="shared" si="82"/>
        <v/>
      </c>
      <c r="B711" s="138" t="str">
        <f t="shared" si="83"/>
        <v/>
      </c>
      <c r="C711" s="303"/>
      <c r="D711" s="47">
        <v>677</v>
      </c>
      <c r="E711" s="47" t="str">
        <f t="shared" si="84"/>
        <v/>
      </c>
      <c r="F711" s="6"/>
      <c r="G711" s="6"/>
      <c r="H711" s="6"/>
      <c r="I711" s="6"/>
      <c r="J711" s="5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8"/>
      <c r="Z711" s="6"/>
      <c r="AA711" s="37"/>
      <c r="AB711" s="6"/>
      <c r="AC711" s="6"/>
      <c r="AD711" s="6"/>
      <c r="AE711" s="141" t="str">
        <f t="shared" si="86"/>
        <v/>
      </c>
      <c r="AF711" s="14" t="str">
        <f t="shared" si="85"/>
        <v/>
      </c>
      <c r="AG711" s="306" t="str">
        <f>UPPER(IF($X711="","",IF(COUNTIF($AG$34:$AG710,$X711)&lt;1,$X711,"")))</f>
        <v/>
      </c>
      <c r="AH711" s="47" t="str">
        <f t="shared" si="81"/>
        <v/>
      </c>
      <c r="AI711" s="142" t="str">
        <f t="shared" si="87"/>
        <v/>
      </c>
      <c r="AJ711" s="6"/>
      <c r="AK711" s="43"/>
    </row>
    <row r="712" spans="1:37">
      <c r="A712" s="47" t="str">
        <f t="shared" si="82"/>
        <v/>
      </c>
      <c r="B712" s="138" t="str">
        <f t="shared" si="83"/>
        <v/>
      </c>
      <c r="C712" s="303"/>
      <c r="D712" s="47">
        <v>678</v>
      </c>
      <c r="E712" s="47" t="str">
        <f t="shared" si="84"/>
        <v/>
      </c>
      <c r="F712" s="6"/>
      <c r="G712" s="6"/>
      <c r="H712" s="6"/>
      <c r="I712" s="6"/>
      <c r="J712" s="5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8"/>
      <c r="Z712" s="6"/>
      <c r="AA712" s="37"/>
      <c r="AB712" s="6"/>
      <c r="AC712" s="6"/>
      <c r="AD712" s="6"/>
      <c r="AE712" s="141" t="str">
        <f t="shared" si="86"/>
        <v/>
      </c>
      <c r="AF712" s="14" t="str">
        <f t="shared" si="85"/>
        <v/>
      </c>
      <c r="AG712" s="306" t="str">
        <f>UPPER(IF($X712="","",IF(COUNTIF($AG$34:$AG711,$X712)&lt;1,$X712,"")))</f>
        <v/>
      </c>
      <c r="AH712" s="47" t="str">
        <f t="shared" si="81"/>
        <v/>
      </c>
      <c r="AI712" s="142" t="str">
        <f t="shared" si="87"/>
        <v/>
      </c>
      <c r="AJ712" s="6"/>
      <c r="AK712" s="43"/>
    </row>
    <row r="713" spans="1:37">
      <c r="A713" s="47" t="str">
        <f t="shared" si="82"/>
        <v/>
      </c>
      <c r="B713" s="138" t="str">
        <f t="shared" si="83"/>
        <v/>
      </c>
      <c r="C713" s="303"/>
      <c r="D713" s="47">
        <v>679</v>
      </c>
      <c r="E713" s="47" t="str">
        <f t="shared" si="84"/>
        <v/>
      </c>
      <c r="F713" s="6"/>
      <c r="G713" s="6"/>
      <c r="H713" s="6"/>
      <c r="I713" s="6"/>
      <c r="J713" s="5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8"/>
      <c r="Z713" s="6"/>
      <c r="AA713" s="37"/>
      <c r="AB713" s="6"/>
      <c r="AC713" s="6"/>
      <c r="AD713" s="6"/>
      <c r="AE713" s="141" t="str">
        <f t="shared" si="86"/>
        <v/>
      </c>
      <c r="AF713" s="14" t="str">
        <f t="shared" si="85"/>
        <v/>
      </c>
      <c r="AG713" s="306" t="str">
        <f>UPPER(IF($X713="","",IF(COUNTIF($AG$34:$AG712,$X713)&lt;1,$X713,"")))</f>
        <v/>
      </c>
      <c r="AH713" s="47" t="str">
        <f t="shared" si="81"/>
        <v/>
      </c>
      <c r="AI713" s="142" t="str">
        <f t="shared" si="87"/>
        <v/>
      </c>
      <c r="AJ713" s="6"/>
      <c r="AK713" s="43"/>
    </row>
    <row r="714" spans="1:37">
      <c r="A714" s="47" t="str">
        <f t="shared" si="82"/>
        <v/>
      </c>
      <c r="B714" s="138" t="str">
        <f t="shared" si="83"/>
        <v/>
      </c>
      <c r="C714" s="303"/>
      <c r="D714" s="47">
        <v>680</v>
      </c>
      <c r="E714" s="47" t="str">
        <f t="shared" si="84"/>
        <v/>
      </c>
      <c r="F714" s="6"/>
      <c r="G714" s="6"/>
      <c r="H714" s="6"/>
      <c r="I714" s="6"/>
      <c r="J714" s="5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8"/>
      <c r="Z714" s="6"/>
      <c r="AA714" s="37"/>
      <c r="AB714" s="6"/>
      <c r="AC714" s="6"/>
      <c r="AD714" s="6"/>
      <c r="AE714" s="141" t="str">
        <f t="shared" si="86"/>
        <v/>
      </c>
      <c r="AF714" s="14" t="str">
        <f t="shared" si="85"/>
        <v/>
      </c>
      <c r="AG714" s="306" t="str">
        <f>UPPER(IF($X714="","",IF(COUNTIF($AG$34:$AG713,$X714)&lt;1,$X714,"")))</f>
        <v/>
      </c>
      <c r="AH714" s="47" t="str">
        <f t="shared" si="81"/>
        <v/>
      </c>
      <c r="AI714" s="142" t="str">
        <f t="shared" si="87"/>
        <v/>
      </c>
      <c r="AJ714" s="6"/>
      <c r="AK714" s="43"/>
    </row>
    <row r="715" spans="1:37">
      <c r="A715" s="47" t="str">
        <f t="shared" si="82"/>
        <v/>
      </c>
      <c r="B715" s="138" t="str">
        <f t="shared" si="83"/>
        <v/>
      </c>
      <c r="C715" s="303"/>
      <c r="D715" s="47">
        <v>681</v>
      </c>
      <c r="E715" s="47" t="str">
        <f t="shared" si="84"/>
        <v/>
      </c>
      <c r="F715" s="6"/>
      <c r="G715" s="6"/>
      <c r="H715" s="6"/>
      <c r="I715" s="6"/>
      <c r="J715" s="5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8"/>
      <c r="Z715" s="6"/>
      <c r="AA715" s="37"/>
      <c r="AB715" s="6"/>
      <c r="AC715" s="6"/>
      <c r="AD715" s="6"/>
      <c r="AE715" s="141" t="str">
        <f t="shared" si="86"/>
        <v/>
      </c>
      <c r="AF715" s="14" t="str">
        <f t="shared" si="85"/>
        <v/>
      </c>
      <c r="AG715" s="306" t="str">
        <f>UPPER(IF($X715="","",IF(COUNTIF($AG$34:$AG714,$X715)&lt;1,$X715,"")))</f>
        <v/>
      </c>
      <c r="AH715" s="47" t="str">
        <f t="shared" si="81"/>
        <v/>
      </c>
      <c r="AI715" s="142" t="str">
        <f t="shared" si="87"/>
        <v/>
      </c>
      <c r="AJ715" s="6"/>
      <c r="AK715" s="43"/>
    </row>
    <row r="716" spans="1:37">
      <c r="A716" s="47" t="str">
        <f t="shared" si="82"/>
        <v/>
      </c>
      <c r="B716" s="138" t="str">
        <f t="shared" si="83"/>
        <v/>
      </c>
      <c r="C716" s="303"/>
      <c r="D716" s="47">
        <v>682</v>
      </c>
      <c r="E716" s="47" t="str">
        <f t="shared" si="84"/>
        <v/>
      </c>
      <c r="F716" s="6"/>
      <c r="G716" s="6"/>
      <c r="H716" s="6"/>
      <c r="I716" s="6"/>
      <c r="J716" s="5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8"/>
      <c r="Z716" s="6"/>
      <c r="AA716" s="37"/>
      <c r="AB716" s="6"/>
      <c r="AC716" s="6"/>
      <c r="AD716" s="6"/>
      <c r="AE716" s="141" t="str">
        <f t="shared" si="86"/>
        <v/>
      </c>
      <c r="AF716" s="14" t="str">
        <f t="shared" si="85"/>
        <v/>
      </c>
      <c r="AG716" s="306" t="str">
        <f>UPPER(IF($X716="","",IF(COUNTIF($AG$34:$AG715,$X716)&lt;1,$X716,"")))</f>
        <v/>
      </c>
      <c r="AH716" s="47" t="str">
        <f t="shared" si="81"/>
        <v/>
      </c>
      <c r="AI716" s="142" t="str">
        <f t="shared" si="87"/>
        <v/>
      </c>
      <c r="AJ716" s="6"/>
      <c r="AK716" s="43"/>
    </row>
    <row r="717" spans="1:37">
      <c r="A717" s="47" t="str">
        <f t="shared" si="82"/>
        <v/>
      </c>
      <c r="B717" s="138" t="str">
        <f t="shared" si="83"/>
        <v/>
      </c>
      <c r="C717" s="303"/>
      <c r="D717" s="47">
        <v>683</v>
      </c>
      <c r="E717" s="47" t="str">
        <f t="shared" si="84"/>
        <v/>
      </c>
      <c r="F717" s="6"/>
      <c r="G717" s="6"/>
      <c r="H717" s="6"/>
      <c r="I717" s="6"/>
      <c r="J717" s="5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8"/>
      <c r="Z717" s="6"/>
      <c r="AA717" s="37"/>
      <c r="AB717" s="6"/>
      <c r="AC717" s="6"/>
      <c r="AD717" s="6"/>
      <c r="AE717" s="141" t="str">
        <f t="shared" si="86"/>
        <v/>
      </c>
      <c r="AF717" s="14" t="str">
        <f t="shared" si="85"/>
        <v/>
      </c>
      <c r="AG717" s="306" t="str">
        <f>UPPER(IF($X717="","",IF(COUNTIF($AG$34:$AG716,$X717)&lt;1,$X717,"")))</f>
        <v/>
      </c>
      <c r="AH717" s="47" t="str">
        <f t="shared" si="81"/>
        <v/>
      </c>
      <c r="AI717" s="142" t="str">
        <f t="shared" si="87"/>
        <v/>
      </c>
      <c r="AJ717" s="6"/>
      <c r="AK717" s="43"/>
    </row>
    <row r="718" spans="1:37">
      <c r="A718" s="47" t="str">
        <f t="shared" si="82"/>
        <v/>
      </c>
      <c r="B718" s="138" t="str">
        <f t="shared" si="83"/>
        <v/>
      </c>
      <c r="C718" s="303"/>
      <c r="D718" s="47">
        <v>684</v>
      </c>
      <c r="E718" s="47" t="str">
        <f t="shared" si="84"/>
        <v/>
      </c>
      <c r="F718" s="6"/>
      <c r="G718" s="6"/>
      <c r="H718" s="6"/>
      <c r="I718" s="6"/>
      <c r="J718" s="5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8"/>
      <c r="Z718" s="6"/>
      <c r="AA718" s="37"/>
      <c r="AB718" s="6"/>
      <c r="AC718" s="6"/>
      <c r="AD718" s="6"/>
      <c r="AE718" s="141" t="str">
        <f t="shared" si="86"/>
        <v/>
      </c>
      <c r="AF718" s="14" t="str">
        <f t="shared" si="85"/>
        <v/>
      </c>
      <c r="AG718" s="306" t="str">
        <f>UPPER(IF($X718="","",IF(COUNTIF($AG$34:$AG717,$X718)&lt;1,$X718,"")))</f>
        <v/>
      </c>
      <c r="AH718" s="47" t="str">
        <f t="shared" si="81"/>
        <v/>
      </c>
      <c r="AI718" s="142" t="str">
        <f t="shared" si="87"/>
        <v/>
      </c>
      <c r="AJ718" s="6"/>
      <c r="AK718" s="43"/>
    </row>
    <row r="719" spans="1:37">
      <c r="A719" s="47" t="str">
        <f t="shared" si="82"/>
        <v/>
      </c>
      <c r="B719" s="138" t="str">
        <f t="shared" si="83"/>
        <v/>
      </c>
      <c r="C719" s="303"/>
      <c r="D719" s="47">
        <v>685</v>
      </c>
      <c r="E719" s="47" t="str">
        <f t="shared" si="84"/>
        <v/>
      </c>
      <c r="F719" s="6"/>
      <c r="G719" s="6"/>
      <c r="H719" s="6"/>
      <c r="I719" s="6"/>
      <c r="J719" s="5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8"/>
      <c r="Z719" s="6"/>
      <c r="AA719" s="37"/>
      <c r="AB719" s="6"/>
      <c r="AC719" s="6"/>
      <c r="AD719" s="6"/>
      <c r="AE719" s="141" t="str">
        <f t="shared" si="86"/>
        <v/>
      </c>
      <c r="AF719" s="14" t="str">
        <f t="shared" si="85"/>
        <v/>
      </c>
      <c r="AG719" s="306" t="str">
        <f>UPPER(IF($X719="","",IF(COUNTIF($AG$34:$AG718,$X719)&lt;1,$X719,"")))</f>
        <v/>
      </c>
      <c r="AH719" s="47" t="str">
        <f t="shared" si="81"/>
        <v/>
      </c>
      <c r="AI719" s="142" t="str">
        <f t="shared" si="87"/>
        <v/>
      </c>
      <c r="AJ719" s="6"/>
      <c r="AK719" s="43"/>
    </row>
    <row r="720" spans="1:37">
      <c r="A720" s="47" t="str">
        <f t="shared" si="82"/>
        <v/>
      </c>
      <c r="B720" s="138" t="str">
        <f t="shared" si="83"/>
        <v/>
      </c>
      <c r="C720" s="303"/>
      <c r="D720" s="47">
        <v>686</v>
      </c>
      <c r="E720" s="47" t="str">
        <f t="shared" si="84"/>
        <v/>
      </c>
      <c r="F720" s="6"/>
      <c r="G720" s="6"/>
      <c r="H720" s="6"/>
      <c r="I720" s="6"/>
      <c r="J720" s="5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8"/>
      <c r="Z720" s="6"/>
      <c r="AA720" s="37"/>
      <c r="AB720" s="6"/>
      <c r="AC720" s="6"/>
      <c r="AD720" s="6"/>
      <c r="AE720" s="141" t="str">
        <f t="shared" si="86"/>
        <v/>
      </c>
      <c r="AF720" s="14" t="str">
        <f t="shared" si="85"/>
        <v/>
      </c>
      <c r="AG720" s="306" t="str">
        <f>UPPER(IF($X720="","",IF(COUNTIF($AG$34:$AG719,$X720)&lt;1,$X720,"")))</f>
        <v/>
      </c>
      <c r="AH720" s="47" t="str">
        <f t="shared" si="81"/>
        <v/>
      </c>
      <c r="AI720" s="142" t="str">
        <f t="shared" si="87"/>
        <v/>
      </c>
      <c r="AJ720" s="6"/>
      <c r="AK720" s="43"/>
    </row>
    <row r="721" spans="1:37">
      <c r="A721" s="47" t="str">
        <f t="shared" si="82"/>
        <v/>
      </c>
      <c r="B721" s="138" t="str">
        <f t="shared" si="83"/>
        <v/>
      </c>
      <c r="C721" s="303"/>
      <c r="D721" s="47">
        <v>687</v>
      </c>
      <c r="E721" s="47" t="str">
        <f t="shared" si="84"/>
        <v/>
      </c>
      <c r="F721" s="6"/>
      <c r="G721" s="6"/>
      <c r="H721" s="6"/>
      <c r="I721" s="6"/>
      <c r="J721" s="5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8"/>
      <c r="Z721" s="6"/>
      <c r="AA721" s="37"/>
      <c r="AB721" s="6"/>
      <c r="AC721" s="6"/>
      <c r="AD721" s="6"/>
      <c r="AE721" s="141" t="str">
        <f t="shared" si="86"/>
        <v/>
      </c>
      <c r="AF721" s="14" t="str">
        <f t="shared" si="85"/>
        <v/>
      </c>
      <c r="AG721" s="306" t="str">
        <f>UPPER(IF($X721="","",IF(COUNTIF($AG$34:$AG720,$X721)&lt;1,$X721,"")))</f>
        <v/>
      </c>
      <c r="AH721" s="47" t="str">
        <f t="shared" si="81"/>
        <v/>
      </c>
      <c r="AI721" s="142" t="str">
        <f t="shared" si="87"/>
        <v/>
      </c>
      <c r="AJ721" s="6"/>
      <c r="AK721" s="43"/>
    </row>
    <row r="722" spans="1:37">
      <c r="A722" s="47" t="str">
        <f t="shared" si="82"/>
        <v/>
      </c>
      <c r="B722" s="138" t="str">
        <f t="shared" si="83"/>
        <v/>
      </c>
      <c r="C722" s="303"/>
      <c r="D722" s="47">
        <v>688</v>
      </c>
      <c r="E722" s="47" t="str">
        <f t="shared" si="84"/>
        <v/>
      </c>
      <c r="F722" s="6"/>
      <c r="G722" s="6"/>
      <c r="H722" s="6"/>
      <c r="I722" s="6"/>
      <c r="J722" s="5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8"/>
      <c r="Z722" s="6"/>
      <c r="AA722" s="37"/>
      <c r="AB722" s="6"/>
      <c r="AC722" s="6"/>
      <c r="AD722" s="6"/>
      <c r="AE722" s="141" t="str">
        <f t="shared" si="86"/>
        <v/>
      </c>
      <c r="AF722" s="14" t="str">
        <f t="shared" si="85"/>
        <v/>
      </c>
      <c r="AG722" s="306" t="str">
        <f>UPPER(IF($X722="","",IF(COUNTIF($AG$34:$AG721,$X722)&lt;1,$X722,"")))</f>
        <v/>
      </c>
      <c r="AH722" s="47" t="str">
        <f t="shared" si="81"/>
        <v/>
      </c>
      <c r="AI722" s="142" t="str">
        <f t="shared" si="87"/>
        <v/>
      </c>
      <c r="AJ722" s="6"/>
      <c r="AK722" s="43"/>
    </row>
    <row r="723" spans="1:37">
      <c r="A723" s="47" t="str">
        <f t="shared" si="82"/>
        <v/>
      </c>
      <c r="B723" s="138" t="str">
        <f t="shared" si="83"/>
        <v/>
      </c>
      <c r="C723" s="303"/>
      <c r="D723" s="47">
        <v>689</v>
      </c>
      <c r="E723" s="47" t="str">
        <f t="shared" si="84"/>
        <v/>
      </c>
      <c r="F723" s="6"/>
      <c r="G723" s="6"/>
      <c r="H723" s="6"/>
      <c r="I723" s="6"/>
      <c r="J723" s="5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8"/>
      <c r="Z723" s="6"/>
      <c r="AA723" s="37"/>
      <c r="AB723" s="6"/>
      <c r="AC723" s="6"/>
      <c r="AD723" s="6"/>
      <c r="AE723" s="141" t="str">
        <f t="shared" si="86"/>
        <v/>
      </c>
      <c r="AF723" s="14" t="str">
        <f t="shared" si="85"/>
        <v/>
      </c>
      <c r="AG723" s="306" t="str">
        <f>UPPER(IF($X723="","",IF(COUNTIF($AG$34:$AG722,$X723)&lt;1,$X723,"")))</f>
        <v/>
      </c>
      <c r="AH723" s="47" t="str">
        <f t="shared" ref="AH723:AH786" si="88">IF(X723="","",IF(COUNTIF(X$35:X$1035,$X723)&lt;4,"每隊最少4人",IF(COUNTIF(X$35:X$1035,X723)&gt;6,"每隊最多6人",COUNTIF(X$35:X$1035,X723))))</f>
        <v/>
      </c>
      <c r="AI723" s="142" t="str">
        <f t="shared" si="87"/>
        <v/>
      </c>
      <c r="AJ723" s="6"/>
      <c r="AK723" s="43"/>
    </row>
    <row r="724" spans="1:37">
      <c r="A724" s="47" t="str">
        <f t="shared" si="82"/>
        <v/>
      </c>
      <c r="B724" s="138" t="str">
        <f t="shared" si="83"/>
        <v/>
      </c>
      <c r="C724" s="303"/>
      <c r="D724" s="47">
        <v>690</v>
      </c>
      <c r="E724" s="47" t="str">
        <f t="shared" si="84"/>
        <v/>
      </c>
      <c r="F724" s="6"/>
      <c r="G724" s="6"/>
      <c r="H724" s="6"/>
      <c r="I724" s="6"/>
      <c r="J724" s="5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8"/>
      <c r="Z724" s="6"/>
      <c r="AA724" s="37"/>
      <c r="AB724" s="6"/>
      <c r="AC724" s="6"/>
      <c r="AD724" s="6"/>
      <c r="AE724" s="141" t="str">
        <f t="shared" si="86"/>
        <v/>
      </c>
      <c r="AF724" s="14" t="str">
        <f t="shared" si="85"/>
        <v/>
      </c>
      <c r="AG724" s="306" t="str">
        <f>UPPER(IF($X724="","",IF(COUNTIF($AG$34:$AG723,$X724)&lt;1,$X724,"")))</f>
        <v/>
      </c>
      <c r="AH724" s="47" t="str">
        <f t="shared" si="88"/>
        <v/>
      </c>
      <c r="AI724" s="142" t="str">
        <f t="shared" si="87"/>
        <v/>
      </c>
      <c r="AJ724" s="6"/>
      <c r="AK724" s="43"/>
    </row>
    <row r="725" spans="1:37">
      <c r="A725" s="47" t="str">
        <f t="shared" si="82"/>
        <v/>
      </c>
      <c r="B725" s="138" t="str">
        <f t="shared" si="83"/>
        <v/>
      </c>
      <c r="C725" s="303"/>
      <c r="D725" s="47">
        <v>691</v>
      </c>
      <c r="E725" s="47" t="str">
        <f t="shared" si="84"/>
        <v/>
      </c>
      <c r="F725" s="6"/>
      <c r="G725" s="6"/>
      <c r="H725" s="6"/>
      <c r="I725" s="6"/>
      <c r="J725" s="5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8"/>
      <c r="Z725" s="6"/>
      <c r="AA725" s="37"/>
      <c r="AB725" s="6"/>
      <c r="AC725" s="6"/>
      <c r="AD725" s="6"/>
      <c r="AE725" s="141" t="str">
        <f t="shared" si="86"/>
        <v/>
      </c>
      <c r="AF725" s="14" t="str">
        <f t="shared" si="85"/>
        <v/>
      </c>
      <c r="AG725" s="306" t="str">
        <f>UPPER(IF($X725="","",IF(COUNTIF($AG$34:$AG724,$X725)&lt;1,$X725,"")))</f>
        <v/>
      </c>
      <c r="AH725" s="47" t="str">
        <f t="shared" si="88"/>
        <v/>
      </c>
      <c r="AI725" s="142" t="str">
        <f t="shared" si="87"/>
        <v/>
      </c>
      <c r="AJ725" s="6"/>
      <c r="AK725" s="43"/>
    </row>
    <row r="726" spans="1:37">
      <c r="A726" s="47" t="str">
        <f t="shared" si="82"/>
        <v/>
      </c>
      <c r="B726" s="138" t="str">
        <f t="shared" si="83"/>
        <v/>
      </c>
      <c r="C726" s="303"/>
      <c r="D726" s="47">
        <v>692</v>
      </c>
      <c r="E726" s="47" t="str">
        <f t="shared" si="84"/>
        <v/>
      </c>
      <c r="F726" s="6"/>
      <c r="G726" s="6"/>
      <c r="H726" s="6"/>
      <c r="I726" s="6"/>
      <c r="J726" s="5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8"/>
      <c r="Z726" s="6"/>
      <c r="AA726" s="37"/>
      <c r="AB726" s="6"/>
      <c r="AC726" s="6"/>
      <c r="AD726" s="6"/>
      <c r="AE726" s="141" t="str">
        <f t="shared" si="86"/>
        <v/>
      </c>
      <c r="AF726" s="14" t="str">
        <f t="shared" si="85"/>
        <v/>
      </c>
      <c r="AG726" s="306" t="str">
        <f>UPPER(IF($X726="","",IF(COUNTIF($AG$34:$AG725,$X726)&lt;1,$X726,"")))</f>
        <v/>
      </c>
      <c r="AH726" s="47" t="str">
        <f t="shared" si="88"/>
        <v/>
      </c>
      <c r="AI726" s="142" t="str">
        <f t="shared" si="87"/>
        <v/>
      </c>
      <c r="AJ726" s="6"/>
      <c r="AK726" s="43"/>
    </row>
    <row r="727" spans="1:37">
      <c r="A727" s="47" t="str">
        <f t="shared" si="82"/>
        <v/>
      </c>
      <c r="B727" s="138" t="str">
        <f t="shared" si="83"/>
        <v/>
      </c>
      <c r="C727" s="303"/>
      <c r="D727" s="47">
        <v>693</v>
      </c>
      <c r="E727" s="47" t="str">
        <f t="shared" si="84"/>
        <v/>
      </c>
      <c r="F727" s="6"/>
      <c r="G727" s="6"/>
      <c r="H727" s="6"/>
      <c r="I727" s="6"/>
      <c r="J727" s="5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8"/>
      <c r="Z727" s="6"/>
      <c r="AA727" s="37"/>
      <c r="AB727" s="6"/>
      <c r="AC727" s="6"/>
      <c r="AD727" s="6"/>
      <c r="AE727" s="141" t="str">
        <f t="shared" si="86"/>
        <v/>
      </c>
      <c r="AF727" s="14" t="str">
        <f t="shared" si="85"/>
        <v/>
      </c>
      <c r="AG727" s="306" t="str">
        <f>UPPER(IF($X727="","",IF(COUNTIF($AG$34:$AG726,$X727)&lt;1,$X727,"")))</f>
        <v/>
      </c>
      <c r="AH727" s="47" t="str">
        <f t="shared" si="88"/>
        <v/>
      </c>
      <c r="AI727" s="142" t="str">
        <f t="shared" si="87"/>
        <v/>
      </c>
      <c r="AJ727" s="6"/>
      <c r="AK727" s="43"/>
    </row>
    <row r="728" spans="1:37">
      <c r="A728" s="47" t="str">
        <f t="shared" si="82"/>
        <v/>
      </c>
      <c r="B728" s="138" t="str">
        <f t="shared" si="83"/>
        <v/>
      </c>
      <c r="C728" s="303"/>
      <c r="D728" s="47">
        <v>694</v>
      </c>
      <c r="E728" s="47" t="str">
        <f t="shared" si="84"/>
        <v/>
      </c>
      <c r="F728" s="6"/>
      <c r="G728" s="6"/>
      <c r="H728" s="6"/>
      <c r="I728" s="6"/>
      <c r="J728" s="5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8"/>
      <c r="Z728" s="6"/>
      <c r="AA728" s="37"/>
      <c r="AB728" s="6"/>
      <c r="AC728" s="6"/>
      <c r="AD728" s="6"/>
      <c r="AE728" s="141" t="str">
        <f t="shared" si="86"/>
        <v/>
      </c>
      <c r="AF728" s="14" t="str">
        <f t="shared" si="85"/>
        <v/>
      </c>
      <c r="AG728" s="306" t="str">
        <f>UPPER(IF($X728="","",IF(COUNTIF($AG$34:$AG727,$X728)&lt;1,$X728,"")))</f>
        <v/>
      </c>
      <c r="AH728" s="47" t="str">
        <f t="shared" si="88"/>
        <v/>
      </c>
      <c r="AI728" s="142" t="str">
        <f t="shared" si="87"/>
        <v/>
      </c>
      <c r="AJ728" s="6"/>
      <c r="AK728" s="43"/>
    </row>
    <row r="729" spans="1:37">
      <c r="A729" s="47" t="str">
        <f t="shared" si="82"/>
        <v/>
      </c>
      <c r="B729" s="138" t="str">
        <f t="shared" si="83"/>
        <v/>
      </c>
      <c r="C729" s="303"/>
      <c r="D729" s="47">
        <v>695</v>
      </c>
      <c r="E729" s="47" t="str">
        <f t="shared" si="84"/>
        <v/>
      </c>
      <c r="F729" s="6"/>
      <c r="G729" s="6"/>
      <c r="H729" s="6"/>
      <c r="I729" s="6"/>
      <c r="J729" s="5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8"/>
      <c r="Z729" s="6"/>
      <c r="AA729" s="37"/>
      <c r="AB729" s="6"/>
      <c r="AC729" s="6"/>
      <c r="AD729" s="6"/>
      <c r="AE729" s="141" t="str">
        <f t="shared" si="86"/>
        <v/>
      </c>
      <c r="AF729" s="14" t="str">
        <f t="shared" si="85"/>
        <v/>
      </c>
      <c r="AG729" s="306" t="str">
        <f>UPPER(IF($X729="","",IF(COUNTIF($AG$34:$AG728,$X729)&lt;1,$X729,"")))</f>
        <v/>
      </c>
      <c r="AH729" s="47" t="str">
        <f t="shared" si="88"/>
        <v/>
      </c>
      <c r="AI729" s="142" t="str">
        <f t="shared" si="87"/>
        <v/>
      </c>
      <c r="AJ729" s="6"/>
      <c r="AK729" s="43"/>
    </row>
    <row r="730" spans="1:37">
      <c r="A730" s="47" t="str">
        <f t="shared" si="82"/>
        <v/>
      </c>
      <c r="B730" s="138" t="str">
        <f t="shared" si="83"/>
        <v/>
      </c>
      <c r="C730" s="303"/>
      <c r="D730" s="47">
        <v>696</v>
      </c>
      <c r="E730" s="47" t="str">
        <f t="shared" si="84"/>
        <v/>
      </c>
      <c r="F730" s="6"/>
      <c r="G730" s="6"/>
      <c r="H730" s="6"/>
      <c r="I730" s="6"/>
      <c r="J730" s="5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8"/>
      <c r="Z730" s="6"/>
      <c r="AA730" s="37"/>
      <c r="AB730" s="6"/>
      <c r="AC730" s="6"/>
      <c r="AD730" s="6"/>
      <c r="AE730" s="141" t="str">
        <f t="shared" si="86"/>
        <v/>
      </c>
      <c r="AF730" s="14" t="str">
        <f t="shared" si="85"/>
        <v/>
      </c>
      <c r="AG730" s="306" t="str">
        <f>UPPER(IF($X730="","",IF(COUNTIF($AG$34:$AG729,$X730)&lt;1,$X730,"")))</f>
        <v/>
      </c>
      <c r="AH730" s="47" t="str">
        <f t="shared" si="88"/>
        <v/>
      </c>
      <c r="AI730" s="142" t="str">
        <f t="shared" si="87"/>
        <v/>
      </c>
      <c r="AJ730" s="6"/>
      <c r="AK730" s="43"/>
    </row>
    <row r="731" spans="1:37">
      <c r="A731" s="47" t="str">
        <f t="shared" si="82"/>
        <v/>
      </c>
      <c r="B731" s="138" t="str">
        <f t="shared" si="83"/>
        <v/>
      </c>
      <c r="C731" s="303"/>
      <c r="D731" s="47">
        <v>697</v>
      </c>
      <c r="E731" s="47" t="str">
        <f t="shared" si="84"/>
        <v/>
      </c>
      <c r="F731" s="6"/>
      <c r="G731" s="6"/>
      <c r="H731" s="6"/>
      <c r="I731" s="6"/>
      <c r="J731" s="5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8"/>
      <c r="Z731" s="6"/>
      <c r="AA731" s="37"/>
      <c r="AB731" s="6"/>
      <c r="AC731" s="6"/>
      <c r="AD731" s="6"/>
      <c r="AE731" s="141" t="str">
        <f t="shared" si="86"/>
        <v/>
      </c>
      <c r="AF731" s="14" t="str">
        <f t="shared" si="85"/>
        <v/>
      </c>
      <c r="AG731" s="306" t="str">
        <f>UPPER(IF($X731="","",IF(COUNTIF($AG$34:$AG730,$X731)&lt;1,$X731,"")))</f>
        <v/>
      </c>
      <c r="AH731" s="47" t="str">
        <f t="shared" si="88"/>
        <v/>
      </c>
      <c r="AI731" s="142" t="str">
        <f t="shared" si="87"/>
        <v/>
      </c>
      <c r="AJ731" s="6"/>
      <c r="AK731" s="43"/>
    </row>
    <row r="732" spans="1:37">
      <c r="A732" s="47" t="str">
        <f t="shared" si="82"/>
        <v/>
      </c>
      <c r="B732" s="138" t="str">
        <f t="shared" si="83"/>
        <v/>
      </c>
      <c r="C732" s="303"/>
      <c r="D732" s="47">
        <v>698</v>
      </c>
      <c r="E732" s="47" t="str">
        <f t="shared" si="84"/>
        <v/>
      </c>
      <c r="F732" s="6"/>
      <c r="G732" s="6"/>
      <c r="H732" s="6"/>
      <c r="I732" s="6"/>
      <c r="J732" s="5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8"/>
      <c r="Z732" s="6"/>
      <c r="AA732" s="37"/>
      <c r="AB732" s="6"/>
      <c r="AC732" s="6"/>
      <c r="AD732" s="6"/>
      <c r="AE732" s="141" t="str">
        <f t="shared" si="86"/>
        <v/>
      </c>
      <c r="AF732" s="14" t="str">
        <f t="shared" si="85"/>
        <v/>
      </c>
      <c r="AG732" s="306" t="str">
        <f>UPPER(IF($X732="","",IF(COUNTIF($AG$34:$AG731,$X732)&lt;1,$X732,"")))</f>
        <v/>
      </c>
      <c r="AH732" s="47" t="str">
        <f t="shared" si="88"/>
        <v/>
      </c>
      <c r="AI732" s="142" t="str">
        <f t="shared" si="87"/>
        <v/>
      </c>
      <c r="AJ732" s="6"/>
      <c r="AK732" s="43"/>
    </row>
    <row r="733" spans="1:37">
      <c r="A733" s="47" t="str">
        <f t="shared" si="82"/>
        <v/>
      </c>
      <c r="B733" s="138" t="str">
        <f t="shared" si="83"/>
        <v/>
      </c>
      <c r="C733" s="303"/>
      <c r="D733" s="47">
        <v>699</v>
      </c>
      <c r="E733" s="47" t="str">
        <f t="shared" si="84"/>
        <v/>
      </c>
      <c r="F733" s="6"/>
      <c r="G733" s="6"/>
      <c r="H733" s="6"/>
      <c r="I733" s="6"/>
      <c r="J733" s="5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8"/>
      <c r="Z733" s="6"/>
      <c r="AA733" s="37"/>
      <c r="AB733" s="6"/>
      <c r="AC733" s="6"/>
      <c r="AD733" s="6"/>
      <c r="AE733" s="141" t="str">
        <f t="shared" si="86"/>
        <v/>
      </c>
      <c r="AF733" s="14" t="str">
        <f t="shared" si="85"/>
        <v/>
      </c>
      <c r="AG733" s="306" t="str">
        <f>UPPER(IF($X733="","",IF(COUNTIF($AG$34:$AG732,$X733)&lt;1,$X733,"")))</f>
        <v/>
      </c>
      <c r="AH733" s="47" t="str">
        <f t="shared" si="88"/>
        <v/>
      </c>
      <c r="AI733" s="142" t="str">
        <f t="shared" si="87"/>
        <v/>
      </c>
      <c r="AJ733" s="6"/>
      <c r="AK733" s="43"/>
    </row>
    <row r="734" spans="1:37">
      <c r="A734" s="47" t="str">
        <f t="shared" si="82"/>
        <v/>
      </c>
      <c r="B734" s="138" t="str">
        <f t="shared" si="83"/>
        <v/>
      </c>
      <c r="C734" s="303"/>
      <c r="D734" s="47">
        <v>700</v>
      </c>
      <c r="E734" s="47" t="str">
        <f t="shared" si="84"/>
        <v/>
      </c>
      <c r="F734" s="6"/>
      <c r="G734" s="6"/>
      <c r="H734" s="6"/>
      <c r="I734" s="6"/>
      <c r="J734" s="5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8"/>
      <c r="Z734" s="6"/>
      <c r="AA734" s="37"/>
      <c r="AB734" s="6"/>
      <c r="AC734" s="6"/>
      <c r="AD734" s="6"/>
      <c r="AE734" s="141" t="str">
        <f t="shared" si="86"/>
        <v/>
      </c>
      <c r="AF734" s="14" t="str">
        <f t="shared" si="85"/>
        <v/>
      </c>
      <c r="AG734" s="306" t="str">
        <f>UPPER(IF($X734="","",IF(COUNTIF($AG$34:$AG733,$X734)&lt;1,$X734,"")))</f>
        <v/>
      </c>
      <c r="AH734" s="47" t="str">
        <f t="shared" si="88"/>
        <v/>
      </c>
      <c r="AI734" s="142" t="str">
        <f t="shared" si="87"/>
        <v/>
      </c>
      <c r="AJ734" s="6"/>
      <c r="AK734" s="43"/>
    </row>
    <row r="735" spans="1:37">
      <c r="A735" s="47" t="str">
        <f t="shared" si="82"/>
        <v/>
      </c>
      <c r="B735" s="138" t="str">
        <f t="shared" si="83"/>
        <v/>
      </c>
      <c r="C735" s="303"/>
      <c r="D735" s="47">
        <v>701</v>
      </c>
      <c r="E735" s="47" t="str">
        <f t="shared" si="84"/>
        <v/>
      </c>
      <c r="F735" s="6"/>
      <c r="G735" s="6"/>
      <c r="H735" s="6"/>
      <c r="I735" s="6"/>
      <c r="J735" s="5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8"/>
      <c r="Z735" s="6"/>
      <c r="AA735" s="37"/>
      <c r="AB735" s="6"/>
      <c r="AC735" s="6"/>
      <c r="AD735" s="6"/>
      <c r="AE735" s="141" t="str">
        <f t="shared" si="86"/>
        <v/>
      </c>
      <c r="AF735" s="14" t="str">
        <f t="shared" si="85"/>
        <v/>
      </c>
      <c r="AG735" s="306" t="str">
        <f>UPPER(IF($X735="","",IF(COUNTIF($AG$34:$AG734,$X735)&lt;1,$X735,"")))</f>
        <v/>
      </c>
      <c r="AH735" s="47" t="str">
        <f t="shared" si="88"/>
        <v/>
      </c>
      <c r="AI735" s="142" t="str">
        <f t="shared" si="87"/>
        <v/>
      </c>
      <c r="AJ735" s="6"/>
      <c r="AK735" s="43"/>
    </row>
    <row r="736" spans="1:37">
      <c r="A736" s="47" t="str">
        <f t="shared" si="82"/>
        <v/>
      </c>
      <c r="B736" s="138" t="str">
        <f t="shared" si="83"/>
        <v/>
      </c>
      <c r="C736" s="303"/>
      <c r="D736" s="47">
        <v>702</v>
      </c>
      <c r="E736" s="47" t="str">
        <f t="shared" si="84"/>
        <v/>
      </c>
      <c r="F736" s="6"/>
      <c r="G736" s="6"/>
      <c r="H736" s="6"/>
      <c r="I736" s="6"/>
      <c r="J736" s="5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8"/>
      <c r="Z736" s="6"/>
      <c r="AA736" s="37"/>
      <c r="AB736" s="6"/>
      <c r="AC736" s="6"/>
      <c r="AD736" s="6"/>
      <c r="AE736" s="141" t="str">
        <f t="shared" si="86"/>
        <v/>
      </c>
      <c r="AF736" s="14" t="str">
        <f t="shared" si="85"/>
        <v/>
      </c>
      <c r="AG736" s="306" t="str">
        <f>UPPER(IF($X736="","",IF(COUNTIF($AG$34:$AG735,$X736)&lt;1,$X736,"")))</f>
        <v/>
      </c>
      <c r="AH736" s="47" t="str">
        <f t="shared" si="88"/>
        <v/>
      </c>
      <c r="AI736" s="142" t="str">
        <f t="shared" si="87"/>
        <v/>
      </c>
      <c r="AJ736" s="6"/>
      <c r="AK736" s="43"/>
    </row>
    <row r="737" spans="1:37">
      <c r="A737" s="47" t="str">
        <f t="shared" si="82"/>
        <v/>
      </c>
      <c r="B737" s="138" t="str">
        <f t="shared" si="83"/>
        <v/>
      </c>
      <c r="C737" s="303"/>
      <c r="D737" s="47">
        <v>703</v>
      </c>
      <c r="E737" s="47" t="str">
        <f t="shared" si="84"/>
        <v/>
      </c>
      <c r="F737" s="6"/>
      <c r="G737" s="6"/>
      <c r="H737" s="6"/>
      <c r="I737" s="6"/>
      <c r="J737" s="5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8"/>
      <c r="Z737" s="6"/>
      <c r="AA737" s="37"/>
      <c r="AB737" s="6"/>
      <c r="AC737" s="6"/>
      <c r="AD737" s="6"/>
      <c r="AE737" s="141" t="str">
        <f t="shared" si="86"/>
        <v/>
      </c>
      <c r="AF737" s="14" t="str">
        <f t="shared" si="85"/>
        <v/>
      </c>
      <c r="AG737" s="306" t="str">
        <f>UPPER(IF($X737="","",IF(COUNTIF($AG$34:$AG736,$X737)&lt;1,$X737,"")))</f>
        <v/>
      </c>
      <c r="AH737" s="47" t="str">
        <f t="shared" si="88"/>
        <v/>
      </c>
      <c r="AI737" s="142" t="str">
        <f t="shared" si="87"/>
        <v/>
      </c>
      <c r="AJ737" s="6"/>
      <c r="AK737" s="43"/>
    </row>
    <row r="738" spans="1:37">
      <c r="A738" s="47" t="str">
        <f t="shared" si="82"/>
        <v/>
      </c>
      <c r="B738" s="138" t="str">
        <f t="shared" si="83"/>
        <v/>
      </c>
      <c r="C738" s="303"/>
      <c r="D738" s="47">
        <v>704</v>
      </c>
      <c r="E738" s="47" t="str">
        <f t="shared" si="84"/>
        <v/>
      </c>
      <c r="F738" s="6"/>
      <c r="G738" s="6"/>
      <c r="H738" s="6"/>
      <c r="I738" s="6"/>
      <c r="J738" s="5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8"/>
      <c r="Z738" s="6"/>
      <c r="AA738" s="37"/>
      <c r="AB738" s="6"/>
      <c r="AC738" s="6"/>
      <c r="AD738" s="6"/>
      <c r="AE738" s="141" t="str">
        <f t="shared" si="86"/>
        <v/>
      </c>
      <c r="AF738" s="14" t="str">
        <f t="shared" si="85"/>
        <v/>
      </c>
      <c r="AG738" s="306" t="str">
        <f>UPPER(IF($X738="","",IF(COUNTIF($AG$34:$AG737,$X738)&lt;1,$X738,"")))</f>
        <v/>
      </c>
      <c r="AH738" s="47" t="str">
        <f t="shared" si="88"/>
        <v/>
      </c>
      <c r="AI738" s="142" t="str">
        <f t="shared" si="87"/>
        <v/>
      </c>
      <c r="AJ738" s="6"/>
      <c r="AK738" s="43"/>
    </row>
    <row r="739" spans="1:37">
      <c r="A739" s="47" t="str">
        <f t="shared" ref="A739:A802" si="89">E739</f>
        <v/>
      </c>
      <c r="B739" s="138" t="str">
        <f t="shared" ref="B739:B802" si="90">IF(G739="","",IF(C739="","X",A739&amp;TEXT(C739,"000")))</f>
        <v/>
      </c>
      <c r="C739" s="303"/>
      <c r="D739" s="47">
        <v>705</v>
      </c>
      <c r="E739" s="47" t="str">
        <f t="shared" ref="E739:E802" si="91">IF($H739="M",VLOOKUP($I739,$D$4:$F$9,2,0),IF(H739="F",VLOOKUP($I739,$D$4:$F$9,3,0),IF($H739="","")))</f>
        <v/>
      </c>
      <c r="F739" s="6"/>
      <c r="G739" s="6"/>
      <c r="H739" s="6"/>
      <c r="I739" s="6"/>
      <c r="J739" s="5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8"/>
      <c r="Z739" s="6"/>
      <c r="AA739" s="37"/>
      <c r="AB739" s="6"/>
      <c r="AC739" s="6"/>
      <c r="AD739" s="6"/>
      <c r="AE739" s="141" t="str">
        <f t="shared" si="86"/>
        <v/>
      </c>
      <c r="AF739" s="14" t="str">
        <f t="shared" ref="AF739:AF802" si="92">IF(AG739="","",$AF$31)</f>
        <v/>
      </c>
      <c r="AG739" s="306" t="str">
        <f>UPPER(IF($X739="","",IF(COUNTIF($AG$34:$AG738,$X739)&lt;1,$X739,"")))</f>
        <v/>
      </c>
      <c r="AH739" s="47" t="str">
        <f t="shared" si="88"/>
        <v/>
      </c>
      <c r="AI739" s="142" t="str">
        <f t="shared" si="87"/>
        <v/>
      </c>
      <c r="AJ739" s="6"/>
      <c r="AK739" s="43"/>
    </row>
    <row r="740" spans="1:37">
      <c r="A740" s="47" t="str">
        <f t="shared" si="89"/>
        <v/>
      </c>
      <c r="B740" s="138" t="str">
        <f t="shared" si="90"/>
        <v/>
      </c>
      <c r="C740" s="303"/>
      <c r="D740" s="47">
        <v>706</v>
      </c>
      <c r="E740" s="47" t="str">
        <f t="shared" si="91"/>
        <v/>
      </c>
      <c r="F740" s="6"/>
      <c r="G740" s="6"/>
      <c r="H740" s="6"/>
      <c r="I740" s="6"/>
      <c r="J740" s="5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8"/>
      <c r="Z740" s="6"/>
      <c r="AA740" s="37"/>
      <c r="AB740" s="6"/>
      <c r="AC740" s="6"/>
      <c r="AD740" s="6"/>
      <c r="AE740" s="141" t="str">
        <f t="shared" ref="AE740:AE803" si="93">IF(I740="","",IF(COUNTA(K740:U740)&gt;4,"超過項目上限",IF(COUNTA(K740:U740)=0,"請選個人項目",IF(COUNTA(Z740)=1,COUNTA(K740:U740)*($AE$31+$AE$32)+$AE$30,IF(COUNTA(Z740)=0,COUNTA(K740:U740)*$AE$31+$AE$30,"輸入錯誤")))))</f>
        <v/>
      </c>
      <c r="AF740" s="14" t="str">
        <f t="shared" si="92"/>
        <v/>
      </c>
      <c r="AG740" s="306" t="str">
        <f>UPPER(IF($X740="","",IF(COUNTIF($AG$34:$AG739,$X740)&lt;1,$X740,"")))</f>
        <v/>
      </c>
      <c r="AH740" s="47" t="str">
        <f t="shared" si="88"/>
        <v/>
      </c>
      <c r="AI740" s="142" t="str">
        <f t="shared" ref="AI740:AI803" si="94">IF($E740="","",IF(ISTEXT($AE740),"輸入有錯誤",IF($Y740="",SUM($AE740:$AF740)+$AK740,SUM($AE740:$AF740)+$AK740+$Y$34)))</f>
        <v/>
      </c>
      <c r="AJ740" s="6"/>
      <c r="AK740" s="43"/>
    </row>
    <row r="741" spans="1:37">
      <c r="A741" s="47" t="str">
        <f t="shared" si="89"/>
        <v/>
      </c>
      <c r="B741" s="138" t="str">
        <f t="shared" si="90"/>
        <v/>
      </c>
      <c r="C741" s="303"/>
      <c r="D741" s="47">
        <v>707</v>
      </c>
      <c r="E741" s="47" t="str">
        <f t="shared" si="91"/>
        <v/>
      </c>
      <c r="F741" s="6"/>
      <c r="G741" s="6"/>
      <c r="H741" s="6"/>
      <c r="I741" s="6"/>
      <c r="J741" s="5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8"/>
      <c r="Z741" s="6"/>
      <c r="AA741" s="37"/>
      <c r="AB741" s="6"/>
      <c r="AC741" s="6"/>
      <c r="AD741" s="6"/>
      <c r="AE741" s="141" t="str">
        <f t="shared" si="93"/>
        <v/>
      </c>
      <c r="AF741" s="14" t="str">
        <f t="shared" si="92"/>
        <v/>
      </c>
      <c r="AG741" s="306" t="str">
        <f>UPPER(IF($X741="","",IF(COUNTIF($AG$34:$AG740,$X741)&lt;1,$X741,"")))</f>
        <v/>
      </c>
      <c r="AH741" s="47" t="str">
        <f t="shared" si="88"/>
        <v/>
      </c>
      <c r="AI741" s="142" t="str">
        <f t="shared" si="94"/>
        <v/>
      </c>
      <c r="AJ741" s="6"/>
      <c r="AK741" s="43"/>
    </row>
    <row r="742" spans="1:37">
      <c r="A742" s="47" t="str">
        <f t="shared" si="89"/>
        <v/>
      </c>
      <c r="B742" s="138" t="str">
        <f t="shared" si="90"/>
        <v/>
      </c>
      <c r="C742" s="303"/>
      <c r="D742" s="47">
        <v>708</v>
      </c>
      <c r="E742" s="47" t="str">
        <f t="shared" si="91"/>
        <v/>
      </c>
      <c r="F742" s="6"/>
      <c r="G742" s="6"/>
      <c r="H742" s="6"/>
      <c r="I742" s="6"/>
      <c r="J742" s="5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8"/>
      <c r="Z742" s="6"/>
      <c r="AA742" s="37"/>
      <c r="AB742" s="6"/>
      <c r="AC742" s="6"/>
      <c r="AD742" s="6"/>
      <c r="AE742" s="141" t="str">
        <f t="shared" si="93"/>
        <v/>
      </c>
      <c r="AF742" s="14" t="str">
        <f t="shared" si="92"/>
        <v/>
      </c>
      <c r="AG742" s="306" t="str">
        <f>UPPER(IF($X742="","",IF(COUNTIF($AG$34:$AG741,$X742)&lt;1,$X742,"")))</f>
        <v/>
      </c>
      <c r="AH742" s="47" t="str">
        <f t="shared" si="88"/>
        <v/>
      </c>
      <c r="AI742" s="142" t="str">
        <f t="shared" si="94"/>
        <v/>
      </c>
      <c r="AJ742" s="6"/>
      <c r="AK742" s="43"/>
    </row>
    <row r="743" spans="1:37">
      <c r="A743" s="47" t="str">
        <f t="shared" si="89"/>
        <v/>
      </c>
      <c r="B743" s="138" t="str">
        <f t="shared" si="90"/>
        <v/>
      </c>
      <c r="C743" s="303"/>
      <c r="D743" s="47">
        <v>709</v>
      </c>
      <c r="E743" s="47" t="str">
        <f t="shared" si="91"/>
        <v/>
      </c>
      <c r="F743" s="6"/>
      <c r="G743" s="6"/>
      <c r="H743" s="6"/>
      <c r="I743" s="6"/>
      <c r="J743" s="5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8"/>
      <c r="Z743" s="6"/>
      <c r="AA743" s="37"/>
      <c r="AB743" s="6"/>
      <c r="AC743" s="6"/>
      <c r="AD743" s="6"/>
      <c r="AE743" s="141" t="str">
        <f t="shared" si="93"/>
        <v/>
      </c>
      <c r="AF743" s="14" t="str">
        <f t="shared" si="92"/>
        <v/>
      </c>
      <c r="AG743" s="306" t="str">
        <f>UPPER(IF($X743="","",IF(COUNTIF($AG$34:$AG742,$X743)&lt;1,$X743,"")))</f>
        <v/>
      </c>
      <c r="AH743" s="47" t="str">
        <f t="shared" si="88"/>
        <v/>
      </c>
      <c r="AI743" s="142" t="str">
        <f t="shared" si="94"/>
        <v/>
      </c>
      <c r="AJ743" s="6"/>
      <c r="AK743" s="43"/>
    </row>
    <row r="744" spans="1:37">
      <c r="A744" s="47" t="str">
        <f t="shared" si="89"/>
        <v/>
      </c>
      <c r="B744" s="138" t="str">
        <f t="shared" si="90"/>
        <v/>
      </c>
      <c r="C744" s="303"/>
      <c r="D744" s="47">
        <v>710</v>
      </c>
      <c r="E744" s="47" t="str">
        <f t="shared" si="91"/>
        <v/>
      </c>
      <c r="F744" s="6"/>
      <c r="G744" s="6"/>
      <c r="H744" s="6"/>
      <c r="I744" s="6"/>
      <c r="J744" s="5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8"/>
      <c r="Z744" s="6"/>
      <c r="AA744" s="37"/>
      <c r="AB744" s="6"/>
      <c r="AC744" s="6"/>
      <c r="AD744" s="6"/>
      <c r="AE744" s="141" t="str">
        <f t="shared" si="93"/>
        <v/>
      </c>
      <c r="AF744" s="14" t="str">
        <f t="shared" si="92"/>
        <v/>
      </c>
      <c r="AG744" s="306" t="str">
        <f>UPPER(IF($X744="","",IF(COUNTIF($AG$34:$AG743,$X744)&lt;1,$X744,"")))</f>
        <v/>
      </c>
      <c r="AH744" s="47" t="str">
        <f t="shared" si="88"/>
        <v/>
      </c>
      <c r="AI744" s="142" t="str">
        <f t="shared" si="94"/>
        <v/>
      </c>
      <c r="AJ744" s="6"/>
      <c r="AK744" s="43"/>
    </row>
    <row r="745" spans="1:37">
      <c r="A745" s="47" t="str">
        <f t="shared" si="89"/>
        <v/>
      </c>
      <c r="B745" s="138" t="str">
        <f t="shared" si="90"/>
        <v/>
      </c>
      <c r="C745" s="303"/>
      <c r="D745" s="47">
        <v>711</v>
      </c>
      <c r="E745" s="47" t="str">
        <f t="shared" si="91"/>
        <v/>
      </c>
      <c r="F745" s="6"/>
      <c r="G745" s="6"/>
      <c r="H745" s="6"/>
      <c r="I745" s="6"/>
      <c r="J745" s="5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8"/>
      <c r="Z745" s="6"/>
      <c r="AA745" s="37"/>
      <c r="AB745" s="6"/>
      <c r="AC745" s="6"/>
      <c r="AD745" s="6"/>
      <c r="AE745" s="141" t="str">
        <f t="shared" si="93"/>
        <v/>
      </c>
      <c r="AF745" s="14" t="str">
        <f t="shared" si="92"/>
        <v/>
      </c>
      <c r="AG745" s="306" t="str">
        <f>UPPER(IF($X745="","",IF(COUNTIF($AG$34:$AG744,$X745)&lt;1,$X745,"")))</f>
        <v/>
      </c>
      <c r="AH745" s="47" t="str">
        <f t="shared" si="88"/>
        <v/>
      </c>
      <c r="AI745" s="142" t="str">
        <f t="shared" si="94"/>
        <v/>
      </c>
      <c r="AJ745" s="6"/>
      <c r="AK745" s="43"/>
    </row>
    <row r="746" spans="1:37">
      <c r="A746" s="47" t="str">
        <f t="shared" si="89"/>
        <v/>
      </c>
      <c r="B746" s="138" t="str">
        <f t="shared" si="90"/>
        <v/>
      </c>
      <c r="C746" s="303"/>
      <c r="D746" s="47">
        <v>712</v>
      </c>
      <c r="E746" s="47" t="str">
        <f t="shared" si="91"/>
        <v/>
      </c>
      <c r="F746" s="6"/>
      <c r="G746" s="6"/>
      <c r="H746" s="6"/>
      <c r="I746" s="6"/>
      <c r="J746" s="5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8"/>
      <c r="Z746" s="6"/>
      <c r="AA746" s="37"/>
      <c r="AB746" s="6"/>
      <c r="AC746" s="6"/>
      <c r="AD746" s="6"/>
      <c r="AE746" s="141" t="str">
        <f t="shared" si="93"/>
        <v/>
      </c>
      <c r="AF746" s="14" t="str">
        <f t="shared" si="92"/>
        <v/>
      </c>
      <c r="AG746" s="306" t="str">
        <f>UPPER(IF($X746="","",IF(COUNTIF($AG$34:$AG745,$X746)&lt;1,$X746,"")))</f>
        <v/>
      </c>
      <c r="AH746" s="47" t="str">
        <f t="shared" si="88"/>
        <v/>
      </c>
      <c r="AI746" s="142" t="str">
        <f t="shared" si="94"/>
        <v/>
      </c>
      <c r="AJ746" s="6"/>
      <c r="AK746" s="43"/>
    </row>
    <row r="747" spans="1:37">
      <c r="A747" s="47" t="str">
        <f t="shared" si="89"/>
        <v/>
      </c>
      <c r="B747" s="138" t="str">
        <f t="shared" si="90"/>
        <v/>
      </c>
      <c r="C747" s="303"/>
      <c r="D747" s="47">
        <v>713</v>
      </c>
      <c r="E747" s="47" t="str">
        <f t="shared" si="91"/>
        <v/>
      </c>
      <c r="F747" s="6"/>
      <c r="G747" s="6"/>
      <c r="H747" s="6"/>
      <c r="I747" s="6"/>
      <c r="J747" s="5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8"/>
      <c r="Z747" s="6"/>
      <c r="AA747" s="37"/>
      <c r="AB747" s="6"/>
      <c r="AC747" s="6"/>
      <c r="AD747" s="6"/>
      <c r="AE747" s="141" t="str">
        <f t="shared" si="93"/>
        <v/>
      </c>
      <c r="AF747" s="14" t="str">
        <f t="shared" si="92"/>
        <v/>
      </c>
      <c r="AG747" s="306" t="str">
        <f>UPPER(IF($X747="","",IF(COUNTIF($AG$34:$AG746,$X747)&lt;1,$X747,"")))</f>
        <v/>
      </c>
      <c r="AH747" s="47" t="str">
        <f t="shared" si="88"/>
        <v/>
      </c>
      <c r="AI747" s="142" t="str">
        <f t="shared" si="94"/>
        <v/>
      </c>
      <c r="AJ747" s="6"/>
      <c r="AK747" s="43"/>
    </row>
    <row r="748" spans="1:37">
      <c r="A748" s="47" t="str">
        <f t="shared" si="89"/>
        <v/>
      </c>
      <c r="B748" s="138" t="str">
        <f t="shared" si="90"/>
        <v/>
      </c>
      <c r="C748" s="303"/>
      <c r="D748" s="47">
        <v>714</v>
      </c>
      <c r="E748" s="47" t="str">
        <f t="shared" si="91"/>
        <v/>
      </c>
      <c r="F748" s="6"/>
      <c r="G748" s="6"/>
      <c r="H748" s="6"/>
      <c r="I748" s="6"/>
      <c r="J748" s="5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8"/>
      <c r="Z748" s="6"/>
      <c r="AA748" s="37"/>
      <c r="AB748" s="6"/>
      <c r="AC748" s="6"/>
      <c r="AD748" s="6"/>
      <c r="AE748" s="141" t="str">
        <f t="shared" si="93"/>
        <v/>
      </c>
      <c r="AF748" s="14" t="str">
        <f t="shared" si="92"/>
        <v/>
      </c>
      <c r="AG748" s="306" t="str">
        <f>UPPER(IF($X748="","",IF(COUNTIF($AG$34:$AG747,$X748)&lt;1,$X748,"")))</f>
        <v/>
      </c>
      <c r="AH748" s="47" t="str">
        <f t="shared" si="88"/>
        <v/>
      </c>
      <c r="AI748" s="142" t="str">
        <f t="shared" si="94"/>
        <v/>
      </c>
      <c r="AJ748" s="6"/>
      <c r="AK748" s="43"/>
    </row>
    <row r="749" spans="1:37">
      <c r="A749" s="47" t="str">
        <f t="shared" si="89"/>
        <v/>
      </c>
      <c r="B749" s="138" t="str">
        <f t="shared" si="90"/>
        <v/>
      </c>
      <c r="C749" s="303"/>
      <c r="D749" s="47">
        <v>715</v>
      </c>
      <c r="E749" s="47" t="str">
        <f t="shared" si="91"/>
        <v/>
      </c>
      <c r="F749" s="6"/>
      <c r="G749" s="6"/>
      <c r="H749" s="6"/>
      <c r="I749" s="6"/>
      <c r="J749" s="5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8"/>
      <c r="Z749" s="6"/>
      <c r="AA749" s="37"/>
      <c r="AB749" s="6"/>
      <c r="AC749" s="6"/>
      <c r="AD749" s="6"/>
      <c r="AE749" s="141" t="str">
        <f t="shared" si="93"/>
        <v/>
      </c>
      <c r="AF749" s="14" t="str">
        <f t="shared" si="92"/>
        <v/>
      </c>
      <c r="AG749" s="306" t="str">
        <f>UPPER(IF($X749="","",IF(COUNTIF($AG$34:$AG748,$X749)&lt;1,$X749,"")))</f>
        <v/>
      </c>
      <c r="AH749" s="47" t="str">
        <f t="shared" si="88"/>
        <v/>
      </c>
      <c r="AI749" s="142" t="str">
        <f t="shared" si="94"/>
        <v/>
      </c>
      <c r="AJ749" s="6"/>
      <c r="AK749" s="43"/>
    </row>
    <row r="750" spans="1:37">
      <c r="A750" s="47" t="str">
        <f t="shared" si="89"/>
        <v/>
      </c>
      <c r="B750" s="138" t="str">
        <f t="shared" si="90"/>
        <v/>
      </c>
      <c r="C750" s="303"/>
      <c r="D750" s="47">
        <v>716</v>
      </c>
      <c r="E750" s="47" t="str">
        <f t="shared" si="91"/>
        <v/>
      </c>
      <c r="F750" s="6"/>
      <c r="G750" s="6"/>
      <c r="H750" s="6"/>
      <c r="I750" s="6"/>
      <c r="J750" s="5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8"/>
      <c r="Z750" s="6"/>
      <c r="AA750" s="37"/>
      <c r="AB750" s="6"/>
      <c r="AC750" s="6"/>
      <c r="AD750" s="6"/>
      <c r="AE750" s="141" t="str">
        <f t="shared" si="93"/>
        <v/>
      </c>
      <c r="AF750" s="14" t="str">
        <f t="shared" si="92"/>
        <v/>
      </c>
      <c r="AG750" s="306" t="str">
        <f>UPPER(IF($X750="","",IF(COUNTIF($AG$34:$AG749,$X750)&lt;1,$X750,"")))</f>
        <v/>
      </c>
      <c r="AH750" s="47" t="str">
        <f t="shared" si="88"/>
        <v/>
      </c>
      <c r="AI750" s="142" t="str">
        <f t="shared" si="94"/>
        <v/>
      </c>
      <c r="AJ750" s="6"/>
      <c r="AK750" s="43"/>
    </row>
    <row r="751" spans="1:37">
      <c r="A751" s="47" t="str">
        <f t="shared" si="89"/>
        <v/>
      </c>
      <c r="B751" s="138" t="str">
        <f t="shared" si="90"/>
        <v/>
      </c>
      <c r="C751" s="303"/>
      <c r="D751" s="47">
        <v>717</v>
      </c>
      <c r="E751" s="47" t="str">
        <f t="shared" si="91"/>
        <v/>
      </c>
      <c r="F751" s="6"/>
      <c r="G751" s="6"/>
      <c r="H751" s="6"/>
      <c r="I751" s="6"/>
      <c r="J751" s="5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8"/>
      <c r="Z751" s="6"/>
      <c r="AA751" s="37"/>
      <c r="AB751" s="6"/>
      <c r="AC751" s="6"/>
      <c r="AD751" s="6"/>
      <c r="AE751" s="141" t="str">
        <f t="shared" si="93"/>
        <v/>
      </c>
      <c r="AF751" s="14" t="str">
        <f t="shared" si="92"/>
        <v/>
      </c>
      <c r="AG751" s="306" t="str">
        <f>UPPER(IF($X751="","",IF(COUNTIF($AG$34:$AG750,$X751)&lt;1,$X751,"")))</f>
        <v/>
      </c>
      <c r="AH751" s="47" t="str">
        <f t="shared" si="88"/>
        <v/>
      </c>
      <c r="AI751" s="142" t="str">
        <f t="shared" si="94"/>
        <v/>
      </c>
      <c r="AJ751" s="6"/>
      <c r="AK751" s="43"/>
    </row>
    <row r="752" spans="1:37">
      <c r="A752" s="47" t="str">
        <f t="shared" si="89"/>
        <v/>
      </c>
      <c r="B752" s="138" t="str">
        <f t="shared" si="90"/>
        <v/>
      </c>
      <c r="C752" s="303"/>
      <c r="D752" s="47">
        <v>718</v>
      </c>
      <c r="E752" s="47" t="str">
        <f t="shared" si="91"/>
        <v/>
      </c>
      <c r="F752" s="6"/>
      <c r="G752" s="6"/>
      <c r="H752" s="6"/>
      <c r="I752" s="6"/>
      <c r="J752" s="5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8"/>
      <c r="Z752" s="6"/>
      <c r="AA752" s="37"/>
      <c r="AB752" s="6"/>
      <c r="AC752" s="6"/>
      <c r="AD752" s="6"/>
      <c r="AE752" s="141" t="str">
        <f t="shared" si="93"/>
        <v/>
      </c>
      <c r="AF752" s="14" t="str">
        <f t="shared" si="92"/>
        <v/>
      </c>
      <c r="AG752" s="306" t="str">
        <f>UPPER(IF($X752="","",IF(COUNTIF($AG$34:$AG751,$X752)&lt;1,$X752,"")))</f>
        <v/>
      </c>
      <c r="AH752" s="47" t="str">
        <f t="shared" si="88"/>
        <v/>
      </c>
      <c r="AI752" s="142" t="str">
        <f t="shared" si="94"/>
        <v/>
      </c>
      <c r="AJ752" s="6"/>
      <c r="AK752" s="43"/>
    </row>
    <row r="753" spans="1:37">
      <c r="A753" s="47" t="str">
        <f t="shared" si="89"/>
        <v/>
      </c>
      <c r="B753" s="138" t="str">
        <f t="shared" si="90"/>
        <v/>
      </c>
      <c r="C753" s="303"/>
      <c r="D753" s="47">
        <v>719</v>
      </c>
      <c r="E753" s="47" t="str">
        <f t="shared" si="91"/>
        <v/>
      </c>
      <c r="F753" s="6"/>
      <c r="G753" s="6"/>
      <c r="H753" s="6"/>
      <c r="I753" s="6"/>
      <c r="J753" s="5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8"/>
      <c r="Z753" s="6"/>
      <c r="AA753" s="37"/>
      <c r="AB753" s="6"/>
      <c r="AC753" s="6"/>
      <c r="AD753" s="6"/>
      <c r="AE753" s="141" t="str">
        <f t="shared" si="93"/>
        <v/>
      </c>
      <c r="AF753" s="14" t="str">
        <f t="shared" si="92"/>
        <v/>
      </c>
      <c r="AG753" s="306" t="str">
        <f>UPPER(IF($X753="","",IF(COUNTIF($AG$34:$AG752,$X753)&lt;1,$X753,"")))</f>
        <v/>
      </c>
      <c r="AH753" s="47" t="str">
        <f t="shared" si="88"/>
        <v/>
      </c>
      <c r="AI753" s="142" t="str">
        <f t="shared" si="94"/>
        <v/>
      </c>
      <c r="AJ753" s="6"/>
      <c r="AK753" s="43"/>
    </row>
    <row r="754" spans="1:37">
      <c r="A754" s="47" t="str">
        <f t="shared" si="89"/>
        <v/>
      </c>
      <c r="B754" s="138" t="str">
        <f t="shared" si="90"/>
        <v/>
      </c>
      <c r="C754" s="303"/>
      <c r="D754" s="47">
        <v>720</v>
      </c>
      <c r="E754" s="47" t="str">
        <f t="shared" si="91"/>
        <v/>
      </c>
      <c r="F754" s="6"/>
      <c r="G754" s="6"/>
      <c r="H754" s="6"/>
      <c r="I754" s="6"/>
      <c r="J754" s="5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8"/>
      <c r="Z754" s="6"/>
      <c r="AA754" s="37"/>
      <c r="AB754" s="6"/>
      <c r="AC754" s="6"/>
      <c r="AD754" s="6"/>
      <c r="AE754" s="141" t="str">
        <f t="shared" si="93"/>
        <v/>
      </c>
      <c r="AF754" s="14" t="str">
        <f t="shared" si="92"/>
        <v/>
      </c>
      <c r="AG754" s="306" t="str">
        <f>UPPER(IF($X754="","",IF(COUNTIF($AG$34:$AG753,$X754)&lt;1,$X754,"")))</f>
        <v/>
      </c>
      <c r="AH754" s="47" t="str">
        <f t="shared" si="88"/>
        <v/>
      </c>
      <c r="AI754" s="142" t="str">
        <f t="shared" si="94"/>
        <v/>
      </c>
      <c r="AJ754" s="6"/>
      <c r="AK754" s="43"/>
    </row>
    <row r="755" spans="1:37">
      <c r="A755" s="47" t="str">
        <f t="shared" si="89"/>
        <v/>
      </c>
      <c r="B755" s="138" t="str">
        <f t="shared" si="90"/>
        <v/>
      </c>
      <c r="C755" s="303"/>
      <c r="D755" s="47">
        <v>721</v>
      </c>
      <c r="E755" s="47" t="str">
        <f t="shared" si="91"/>
        <v/>
      </c>
      <c r="F755" s="6"/>
      <c r="G755" s="6"/>
      <c r="H755" s="6"/>
      <c r="I755" s="6"/>
      <c r="J755" s="5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8"/>
      <c r="Z755" s="6"/>
      <c r="AA755" s="37"/>
      <c r="AB755" s="6"/>
      <c r="AC755" s="6"/>
      <c r="AD755" s="6"/>
      <c r="AE755" s="141" t="str">
        <f t="shared" si="93"/>
        <v/>
      </c>
      <c r="AF755" s="14" t="str">
        <f t="shared" si="92"/>
        <v/>
      </c>
      <c r="AG755" s="306" t="str">
        <f>UPPER(IF($X755="","",IF(COUNTIF($AG$34:$AG754,$X755)&lt;1,$X755,"")))</f>
        <v/>
      </c>
      <c r="AH755" s="47" t="str">
        <f t="shared" si="88"/>
        <v/>
      </c>
      <c r="AI755" s="142" t="str">
        <f t="shared" si="94"/>
        <v/>
      </c>
      <c r="AJ755" s="6"/>
      <c r="AK755" s="43"/>
    </row>
    <row r="756" spans="1:37">
      <c r="A756" s="47" t="str">
        <f t="shared" si="89"/>
        <v/>
      </c>
      <c r="B756" s="138" t="str">
        <f t="shared" si="90"/>
        <v/>
      </c>
      <c r="C756" s="303"/>
      <c r="D756" s="47">
        <v>722</v>
      </c>
      <c r="E756" s="47" t="str">
        <f t="shared" si="91"/>
        <v/>
      </c>
      <c r="F756" s="6"/>
      <c r="G756" s="6"/>
      <c r="H756" s="6"/>
      <c r="I756" s="6"/>
      <c r="J756" s="5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8"/>
      <c r="Z756" s="6"/>
      <c r="AA756" s="37"/>
      <c r="AB756" s="6"/>
      <c r="AC756" s="6"/>
      <c r="AD756" s="6"/>
      <c r="AE756" s="141" t="str">
        <f t="shared" si="93"/>
        <v/>
      </c>
      <c r="AF756" s="14" t="str">
        <f t="shared" si="92"/>
        <v/>
      </c>
      <c r="AG756" s="306" t="str">
        <f>UPPER(IF($X756="","",IF(COUNTIF($AG$34:$AG755,$X756)&lt;1,$X756,"")))</f>
        <v/>
      </c>
      <c r="AH756" s="47" t="str">
        <f t="shared" si="88"/>
        <v/>
      </c>
      <c r="AI756" s="142" t="str">
        <f t="shared" si="94"/>
        <v/>
      </c>
      <c r="AJ756" s="6"/>
      <c r="AK756" s="43"/>
    </row>
    <row r="757" spans="1:37">
      <c r="A757" s="47" t="str">
        <f t="shared" si="89"/>
        <v/>
      </c>
      <c r="B757" s="138" t="str">
        <f t="shared" si="90"/>
        <v/>
      </c>
      <c r="C757" s="303"/>
      <c r="D757" s="47">
        <v>723</v>
      </c>
      <c r="E757" s="47" t="str">
        <f t="shared" si="91"/>
        <v/>
      </c>
      <c r="F757" s="6"/>
      <c r="G757" s="6"/>
      <c r="H757" s="6"/>
      <c r="I757" s="6"/>
      <c r="J757" s="5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8"/>
      <c r="Z757" s="6"/>
      <c r="AA757" s="37"/>
      <c r="AB757" s="6"/>
      <c r="AC757" s="6"/>
      <c r="AD757" s="6"/>
      <c r="AE757" s="141" t="str">
        <f t="shared" si="93"/>
        <v/>
      </c>
      <c r="AF757" s="14" t="str">
        <f t="shared" si="92"/>
        <v/>
      </c>
      <c r="AG757" s="306" t="str">
        <f>UPPER(IF($X757="","",IF(COUNTIF($AG$34:$AG756,$X757)&lt;1,$X757,"")))</f>
        <v/>
      </c>
      <c r="AH757" s="47" t="str">
        <f t="shared" si="88"/>
        <v/>
      </c>
      <c r="AI757" s="142" t="str">
        <f t="shared" si="94"/>
        <v/>
      </c>
      <c r="AJ757" s="6"/>
      <c r="AK757" s="43"/>
    </row>
    <row r="758" spans="1:37">
      <c r="A758" s="47" t="str">
        <f t="shared" si="89"/>
        <v/>
      </c>
      <c r="B758" s="138" t="str">
        <f t="shared" si="90"/>
        <v/>
      </c>
      <c r="C758" s="303"/>
      <c r="D758" s="47">
        <v>724</v>
      </c>
      <c r="E758" s="47" t="str">
        <f t="shared" si="91"/>
        <v/>
      </c>
      <c r="F758" s="6"/>
      <c r="G758" s="6"/>
      <c r="H758" s="6"/>
      <c r="I758" s="6"/>
      <c r="J758" s="5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8"/>
      <c r="Z758" s="6"/>
      <c r="AA758" s="37"/>
      <c r="AB758" s="6"/>
      <c r="AC758" s="6"/>
      <c r="AD758" s="6"/>
      <c r="AE758" s="141" t="str">
        <f t="shared" si="93"/>
        <v/>
      </c>
      <c r="AF758" s="14" t="str">
        <f t="shared" si="92"/>
        <v/>
      </c>
      <c r="AG758" s="306" t="str">
        <f>UPPER(IF($X758="","",IF(COUNTIF($AG$34:$AG757,$X758)&lt;1,$X758,"")))</f>
        <v/>
      </c>
      <c r="AH758" s="47" t="str">
        <f t="shared" si="88"/>
        <v/>
      </c>
      <c r="AI758" s="142" t="str">
        <f t="shared" si="94"/>
        <v/>
      </c>
      <c r="AJ758" s="6"/>
      <c r="AK758" s="43"/>
    </row>
    <row r="759" spans="1:37">
      <c r="A759" s="47" t="str">
        <f t="shared" si="89"/>
        <v/>
      </c>
      <c r="B759" s="138" t="str">
        <f t="shared" si="90"/>
        <v/>
      </c>
      <c r="C759" s="303"/>
      <c r="D759" s="47">
        <v>725</v>
      </c>
      <c r="E759" s="47" t="str">
        <f t="shared" si="91"/>
        <v/>
      </c>
      <c r="F759" s="6"/>
      <c r="G759" s="6"/>
      <c r="H759" s="6"/>
      <c r="I759" s="6"/>
      <c r="J759" s="5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8"/>
      <c r="Z759" s="6"/>
      <c r="AA759" s="37"/>
      <c r="AB759" s="6"/>
      <c r="AC759" s="6"/>
      <c r="AD759" s="6"/>
      <c r="AE759" s="141" t="str">
        <f t="shared" si="93"/>
        <v/>
      </c>
      <c r="AF759" s="14" t="str">
        <f t="shared" si="92"/>
        <v/>
      </c>
      <c r="AG759" s="306" t="str">
        <f>UPPER(IF($X759="","",IF(COUNTIF($AG$34:$AG758,$X759)&lt;1,$X759,"")))</f>
        <v/>
      </c>
      <c r="AH759" s="47" t="str">
        <f t="shared" si="88"/>
        <v/>
      </c>
      <c r="AI759" s="142" t="str">
        <f t="shared" si="94"/>
        <v/>
      </c>
      <c r="AJ759" s="6"/>
      <c r="AK759" s="43"/>
    </row>
    <row r="760" spans="1:37">
      <c r="A760" s="47" t="str">
        <f t="shared" si="89"/>
        <v/>
      </c>
      <c r="B760" s="138" t="str">
        <f t="shared" si="90"/>
        <v/>
      </c>
      <c r="C760" s="303"/>
      <c r="D760" s="47">
        <v>726</v>
      </c>
      <c r="E760" s="47" t="str">
        <f t="shared" si="91"/>
        <v/>
      </c>
      <c r="F760" s="6"/>
      <c r="G760" s="6"/>
      <c r="H760" s="6"/>
      <c r="I760" s="6"/>
      <c r="J760" s="5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8"/>
      <c r="Z760" s="6"/>
      <c r="AA760" s="37"/>
      <c r="AB760" s="6"/>
      <c r="AC760" s="6"/>
      <c r="AD760" s="6"/>
      <c r="AE760" s="141" t="str">
        <f t="shared" si="93"/>
        <v/>
      </c>
      <c r="AF760" s="14" t="str">
        <f t="shared" si="92"/>
        <v/>
      </c>
      <c r="AG760" s="306" t="str">
        <f>UPPER(IF($X760="","",IF(COUNTIF($AG$34:$AG759,$X760)&lt;1,$X760,"")))</f>
        <v/>
      </c>
      <c r="AH760" s="47" t="str">
        <f t="shared" si="88"/>
        <v/>
      </c>
      <c r="AI760" s="142" t="str">
        <f t="shared" si="94"/>
        <v/>
      </c>
      <c r="AJ760" s="6"/>
      <c r="AK760" s="43"/>
    </row>
    <row r="761" spans="1:37">
      <c r="A761" s="47" t="str">
        <f t="shared" si="89"/>
        <v/>
      </c>
      <c r="B761" s="138" t="str">
        <f t="shared" si="90"/>
        <v/>
      </c>
      <c r="C761" s="303"/>
      <c r="D761" s="47">
        <v>727</v>
      </c>
      <c r="E761" s="47" t="str">
        <f t="shared" si="91"/>
        <v/>
      </c>
      <c r="F761" s="6"/>
      <c r="G761" s="6"/>
      <c r="H761" s="6"/>
      <c r="I761" s="6"/>
      <c r="J761" s="5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8"/>
      <c r="Z761" s="6"/>
      <c r="AA761" s="37"/>
      <c r="AB761" s="6"/>
      <c r="AC761" s="6"/>
      <c r="AD761" s="6"/>
      <c r="AE761" s="141" t="str">
        <f t="shared" si="93"/>
        <v/>
      </c>
      <c r="AF761" s="14" t="str">
        <f t="shared" si="92"/>
        <v/>
      </c>
      <c r="AG761" s="306" t="str">
        <f>UPPER(IF($X761="","",IF(COUNTIF($AG$34:$AG760,$X761)&lt;1,$X761,"")))</f>
        <v/>
      </c>
      <c r="AH761" s="47" t="str">
        <f t="shared" si="88"/>
        <v/>
      </c>
      <c r="AI761" s="142" t="str">
        <f t="shared" si="94"/>
        <v/>
      </c>
      <c r="AJ761" s="6"/>
      <c r="AK761" s="43"/>
    </row>
    <row r="762" spans="1:37">
      <c r="A762" s="47" t="str">
        <f t="shared" si="89"/>
        <v/>
      </c>
      <c r="B762" s="138" t="str">
        <f t="shared" si="90"/>
        <v/>
      </c>
      <c r="C762" s="303"/>
      <c r="D762" s="47">
        <v>728</v>
      </c>
      <c r="E762" s="47" t="str">
        <f t="shared" si="91"/>
        <v/>
      </c>
      <c r="F762" s="6"/>
      <c r="G762" s="6"/>
      <c r="H762" s="6"/>
      <c r="I762" s="6"/>
      <c r="J762" s="5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8"/>
      <c r="Z762" s="6"/>
      <c r="AA762" s="37"/>
      <c r="AB762" s="6"/>
      <c r="AC762" s="6"/>
      <c r="AD762" s="6"/>
      <c r="AE762" s="141" t="str">
        <f t="shared" si="93"/>
        <v/>
      </c>
      <c r="AF762" s="14" t="str">
        <f t="shared" si="92"/>
        <v/>
      </c>
      <c r="AG762" s="306" t="str">
        <f>UPPER(IF($X762="","",IF(COUNTIF($AG$34:$AG761,$X762)&lt;1,$X762,"")))</f>
        <v/>
      </c>
      <c r="AH762" s="47" t="str">
        <f t="shared" si="88"/>
        <v/>
      </c>
      <c r="AI762" s="142" t="str">
        <f t="shared" si="94"/>
        <v/>
      </c>
      <c r="AJ762" s="6"/>
      <c r="AK762" s="43"/>
    </row>
    <row r="763" spans="1:37">
      <c r="A763" s="47" t="str">
        <f t="shared" si="89"/>
        <v/>
      </c>
      <c r="B763" s="138" t="str">
        <f t="shared" si="90"/>
        <v/>
      </c>
      <c r="C763" s="303"/>
      <c r="D763" s="47">
        <v>729</v>
      </c>
      <c r="E763" s="47" t="str">
        <f t="shared" si="91"/>
        <v/>
      </c>
      <c r="F763" s="6"/>
      <c r="G763" s="6"/>
      <c r="H763" s="6"/>
      <c r="I763" s="6"/>
      <c r="J763" s="5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8"/>
      <c r="Z763" s="6"/>
      <c r="AA763" s="37"/>
      <c r="AB763" s="6"/>
      <c r="AC763" s="6"/>
      <c r="AD763" s="6"/>
      <c r="AE763" s="141" t="str">
        <f t="shared" si="93"/>
        <v/>
      </c>
      <c r="AF763" s="14" t="str">
        <f t="shared" si="92"/>
        <v/>
      </c>
      <c r="AG763" s="306" t="str">
        <f>UPPER(IF($X763="","",IF(COUNTIF($AG$34:$AG762,$X763)&lt;1,$X763,"")))</f>
        <v/>
      </c>
      <c r="AH763" s="47" t="str">
        <f t="shared" si="88"/>
        <v/>
      </c>
      <c r="AI763" s="142" t="str">
        <f t="shared" si="94"/>
        <v/>
      </c>
      <c r="AJ763" s="6"/>
      <c r="AK763" s="43"/>
    </row>
    <row r="764" spans="1:37">
      <c r="A764" s="47" t="str">
        <f t="shared" si="89"/>
        <v/>
      </c>
      <c r="B764" s="138" t="str">
        <f t="shared" si="90"/>
        <v/>
      </c>
      <c r="C764" s="303"/>
      <c r="D764" s="47">
        <v>730</v>
      </c>
      <c r="E764" s="47" t="str">
        <f t="shared" si="91"/>
        <v/>
      </c>
      <c r="F764" s="6"/>
      <c r="G764" s="6"/>
      <c r="H764" s="6"/>
      <c r="I764" s="6"/>
      <c r="J764" s="5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8"/>
      <c r="Z764" s="6"/>
      <c r="AA764" s="37"/>
      <c r="AB764" s="6"/>
      <c r="AC764" s="6"/>
      <c r="AD764" s="6"/>
      <c r="AE764" s="141" t="str">
        <f t="shared" si="93"/>
        <v/>
      </c>
      <c r="AF764" s="14" t="str">
        <f t="shared" si="92"/>
        <v/>
      </c>
      <c r="AG764" s="306" t="str">
        <f>UPPER(IF($X764="","",IF(COUNTIF($AG$34:$AG763,$X764)&lt;1,$X764,"")))</f>
        <v/>
      </c>
      <c r="AH764" s="47" t="str">
        <f t="shared" si="88"/>
        <v/>
      </c>
      <c r="AI764" s="142" t="str">
        <f t="shared" si="94"/>
        <v/>
      </c>
      <c r="AJ764" s="6"/>
      <c r="AK764" s="43"/>
    </row>
    <row r="765" spans="1:37">
      <c r="A765" s="47" t="str">
        <f t="shared" si="89"/>
        <v/>
      </c>
      <c r="B765" s="138" t="str">
        <f t="shared" si="90"/>
        <v/>
      </c>
      <c r="C765" s="303"/>
      <c r="D765" s="47">
        <v>731</v>
      </c>
      <c r="E765" s="47" t="str">
        <f t="shared" si="91"/>
        <v/>
      </c>
      <c r="F765" s="6"/>
      <c r="G765" s="6"/>
      <c r="H765" s="6"/>
      <c r="I765" s="6"/>
      <c r="J765" s="5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8"/>
      <c r="Z765" s="6"/>
      <c r="AA765" s="37"/>
      <c r="AB765" s="6"/>
      <c r="AC765" s="6"/>
      <c r="AD765" s="6"/>
      <c r="AE765" s="141" t="str">
        <f t="shared" si="93"/>
        <v/>
      </c>
      <c r="AF765" s="14" t="str">
        <f t="shared" si="92"/>
        <v/>
      </c>
      <c r="AG765" s="306" t="str">
        <f>UPPER(IF($X765="","",IF(COUNTIF($AG$34:$AG764,$X765)&lt;1,$X765,"")))</f>
        <v/>
      </c>
      <c r="AH765" s="47" t="str">
        <f t="shared" si="88"/>
        <v/>
      </c>
      <c r="AI765" s="142" t="str">
        <f t="shared" si="94"/>
        <v/>
      </c>
      <c r="AJ765" s="6"/>
      <c r="AK765" s="43"/>
    </row>
    <row r="766" spans="1:37">
      <c r="A766" s="47" t="str">
        <f t="shared" si="89"/>
        <v/>
      </c>
      <c r="B766" s="138" t="str">
        <f t="shared" si="90"/>
        <v/>
      </c>
      <c r="C766" s="303"/>
      <c r="D766" s="47">
        <v>732</v>
      </c>
      <c r="E766" s="47" t="str">
        <f t="shared" si="91"/>
        <v/>
      </c>
      <c r="F766" s="6"/>
      <c r="G766" s="6"/>
      <c r="H766" s="6"/>
      <c r="I766" s="6"/>
      <c r="J766" s="5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8"/>
      <c r="Z766" s="6"/>
      <c r="AA766" s="37"/>
      <c r="AB766" s="6"/>
      <c r="AC766" s="6"/>
      <c r="AD766" s="6"/>
      <c r="AE766" s="141" t="str">
        <f t="shared" si="93"/>
        <v/>
      </c>
      <c r="AF766" s="14" t="str">
        <f t="shared" si="92"/>
        <v/>
      </c>
      <c r="AG766" s="306" t="str">
        <f>UPPER(IF($X766="","",IF(COUNTIF($AG$34:$AG765,$X766)&lt;1,$X766,"")))</f>
        <v/>
      </c>
      <c r="AH766" s="47" t="str">
        <f t="shared" si="88"/>
        <v/>
      </c>
      <c r="AI766" s="142" t="str">
        <f t="shared" si="94"/>
        <v/>
      </c>
      <c r="AJ766" s="6"/>
      <c r="AK766" s="43"/>
    </row>
    <row r="767" spans="1:37">
      <c r="A767" s="47" t="str">
        <f t="shared" si="89"/>
        <v/>
      </c>
      <c r="B767" s="138" t="str">
        <f t="shared" si="90"/>
        <v/>
      </c>
      <c r="C767" s="303"/>
      <c r="D767" s="47">
        <v>733</v>
      </c>
      <c r="E767" s="47" t="str">
        <f t="shared" si="91"/>
        <v/>
      </c>
      <c r="F767" s="6"/>
      <c r="G767" s="6"/>
      <c r="H767" s="6"/>
      <c r="I767" s="6"/>
      <c r="J767" s="5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8"/>
      <c r="Z767" s="6"/>
      <c r="AA767" s="37"/>
      <c r="AB767" s="6"/>
      <c r="AC767" s="6"/>
      <c r="AD767" s="6"/>
      <c r="AE767" s="141" t="str">
        <f t="shared" si="93"/>
        <v/>
      </c>
      <c r="AF767" s="14" t="str">
        <f t="shared" si="92"/>
        <v/>
      </c>
      <c r="AG767" s="306" t="str">
        <f>UPPER(IF($X767="","",IF(COUNTIF($AG$34:$AG766,$X767)&lt;1,$X767,"")))</f>
        <v/>
      </c>
      <c r="AH767" s="47" t="str">
        <f t="shared" si="88"/>
        <v/>
      </c>
      <c r="AI767" s="142" t="str">
        <f t="shared" si="94"/>
        <v/>
      </c>
      <c r="AJ767" s="6"/>
      <c r="AK767" s="43"/>
    </row>
    <row r="768" spans="1:37">
      <c r="A768" s="47" t="str">
        <f t="shared" si="89"/>
        <v/>
      </c>
      <c r="B768" s="138" t="str">
        <f t="shared" si="90"/>
        <v/>
      </c>
      <c r="C768" s="303"/>
      <c r="D768" s="47">
        <v>734</v>
      </c>
      <c r="E768" s="47" t="str">
        <f t="shared" si="91"/>
        <v/>
      </c>
      <c r="F768" s="6"/>
      <c r="G768" s="6"/>
      <c r="H768" s="6"/>
      <c r="I768" s="6"/>
      <c r="J768" s="5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8"/>
      <c r="Z768" s="6"/>
      <c r="AA768" s="37"/>
      <c r="AB768" s="6"/>
      <c r="AC768" s="6"/>
      <c r="AD768" s="6"/>
      <c r="AE768" s="141" t="str">
        <f t="shared" si="93"/>
        <v/>
      </c>
      <c r="AF768" s="14" t="str">
        <f t="shared" si="92"/>
        <v/>
      </c>
      <c r="AG768" s="306" t="str">
        <f>UPPER(IF($X768="","",IF(COUNTIF($AG$34:$AG767,$X768)&lt;1,$X768,"")))</f>
        <v/>
      </c>
      <c r="AH768" s="47" t="str">
        <f t="shared" si="88"/>
        <v/>
      </c>
      <c r="AI768" s="142" t="str">
        <f t="shared" si="94"/>
        <v/>
      </c>
      <c r="AJ768" s="6"/>
      <c r="AK768" s="43"/>
    </row>
    <row r="769" spans="1:37">
      <c r="A769" s="47" t="str">
        <f t="shared" si="89"/>
        <v/>
      </c>
      <c r="B769" s="138" t="str">
        <f t="shared" si="90"/>
        <v/>
      </c>
      <c r="C769" s="303"/>
      <c r="D769" s="47">
        <v>735</v>
      </c>
      <c r="E769" s="47" t="str">
        <f t="shared" si="91"/>
        <v/>
      </c>
      <c r="F769" s="6"/>
      <c r="G769" s="6"/>
      <c r="H769" s="6"/>
      <c r="I769" s="6"/>
      <c r="J769" s="5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8"/>
      <c r="Z769" s="6"/>
      <c r="AA769" s="37"/>
      <c r="AB769" s="6"/>
      <c r="AC769" s="6"/>
      <c r="AD769" s="6"/>
      <c r="AE769" s="141" t="str">
        <f t="shared" si="93"/>
        <v/>
      </c>
      <c r="AF769" s="14" t="str">
        <f t="shared" si="92"/>
        <v/>
      </c>
      <c r="AG769" s="306" t="str">
        <f>UPPER(IF($X769="","",IF(COUNTIF($AG$34:$AG768,$X769)&lt;1,$X769,"")))</f>
        <v/>
      </c>
      <c r="AH769" s="47" t="str">
        <f t="shared" si="88"/>
        <v/>
      </c>
      <c r="AI769" s="142" t="str">
        <f t="shared" si="94"/>
        <v/>
      </c>
      <c r="AJ769" s="6"/>
      <c r="AK769" s="43"/>
    </row>
    <row r="770" spans="1:37">
      <c r="A770" s="47" t="str">
        <f t="shared" si="89"/>
        <v/>
      </c>
      <c r="B770" s="138" t="str">
        <f t="shared" si="90"/>
        <v/>
      </c>
      <c r="C770" s="303"/>
      <c r="D770" s="47">
        <v>736</v>
      </c>
      <c r="E770" s="47" t="str">
        <f t="shared" si="91"/>
        <v/>
      </c>
      <c r="F770" s="6"/>
      <c r="G770" s="6"/>
      <c r="H770" s="6"/>
      <c r="I770" s="6"/>
      <c r="J770" s="5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8"/>
      <c r="Z770" s="6"/>
      <c r="AA770" s="37"/>
      <c r="AB770" s="6"/>
      <c r="AC770" s="6"/>
      <c r="AD770" s="6"/>
      <c r="AE770" s="141" t="str">
        <f t="shared" si="93"/>
        <v/>
      </c>
      <c r="AF770" s="14" t="str">
        <f t="shared" si="92"/>
        <v/>
      </c>
      <c r="AG770" s="306" t="str">
        <f>UPPER(IF($X770="","",IF(COUNTIF($AG$34:$AG769,$X770)&lt;1,$X770,"")))</f>
        <v/>
      </c>
      <c r="AH770" s="47" t="str">
        <f t="shared" si="88"/>
        <v/>
      </c>
      <c r="AI770" s="142" t="str">
        <f t="shared" si="94"/>
        <v/>
      </c>
      <c r="AJ770" s="6"/>
      <c r="AK770" s="43"/>
    </row>
    <row r="771" spans="1:37">
      <c r="A771" s="47" t="str">
        <f t="shared" si="89"/>
        <v/>
      </c>
      <c r="B771" s="138" t="str">
        <f t="shared" si="90"/>
        <v/>
      </c>
      <c r="C771" s="303"/>
      <c r="D771" s="47">
        <v>737</v>
      </c>
      <c r="E771" s="47" t="str">
        <f t="shared" si="91"/>
        <v/>
      </c>
      <c r="F771" s="6"/>
      <c r="G771" s="6"/>
      <c r="H771" s="6"/>
      <c r="I771" s="6"/>
      <c r="J771" s="5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8"/>
      <c r="Z771" s="6"/>
      <c r="AA771" s="37"/>
      <c r="AB771" s="6"/>
      <c r="AC771" s="6"/>
      <c r="AD771" s="6"/>
      <c r="AE771" s="141" t="str">
        <f t="shared" si="93"/>
        <v/>
      </c>
      <c r="AF771" s="14" t="str">
        <f t="shared" si="92"/>
        <v/>
      </c>
      <c r="AG771" s="306" t="str">
        <f>UPPER(IF($X771="","",IF(COUNTIF($AG$34:$AG770,$X771)&lt;1,$X771,"")))</f>
        <v/>
      </c>
      <c r="AH771" s="47" t="str">
        <f t="shared" si="88"/>
        <v/>
      </c>
      <c r="AI771" s="142" t="str">
        <f t="shared" si="94"/>
        <v/>
      </c>
      <c r="AJ771" s="6"/>
      <c r="AK771" s="43"/>
    </row>
    <row r="772" spans="1:37">
      <c r="A772" s="47" t="str">
        <f t="shared" si="89"/>
        <v/>
      </c>
      <c r="B772" s="138" t="str">
        <f t="shared" si="90"/>
        <v/>
      </c>
      <c r="C772" s="303"/>
      <c r="D772" s="47">
        <v>738</v>
      </c>
      <c r="E772" s="47" t="str">
        <f t="shared" si="91"/>
        <v/>
      </c>
      <c r="F772" s="6"/>
      <c r="G772" s="6"/>
      <c r="H772" s="6"/>
      <c r="I772" s="6"/>
      <c r="J772" s="5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8"/>
      <c r="Z772" s="6"/>
      <c r="AA772" s="37"/>
      <c r="AB772" s="6"/>
      <c r="AC772" s="6"/>
      <c r="AD772" s="6"/>
      <c r="AE772" s="141" t="str">
        <f t="shared" si="93"/>
        <v/>
      </c>
      <c r="AF772" s="14" t="str">
        <f t="shared" si="92"/>
        <v/>
      </c>
      <c r="AG772" s="306" t="str">
        <f>UPPER(IF($X772="","",IF(COUNTIF($AG$34:$AG771,$X772)&lt;1,$X772,"")))</f>
        <v/>
      </c>
      <c r="AH772" s="47" t="str">
        <f t="shared" si="88"/>
        <v/>
      </c>
      <c r="AI772" s="142" t="str">
        <f t="shared" si="94"/>
        <v/>
      </c>
      <c r="AJ772" s="6"/>
      <c r="AK772" s="43"/>
    </row>
    <row r="773" spans="1:37">
      <c r="A773" s="47" t="str">
        <f t="shared" si="89"/>
        <v/>
      </c>
      <c r="B773" s="138" t="str">
        <f t="shared" si="90"/>
        <v/>
      </c>
      <c r="C773" s="303"/>
      <c r="D773" s="47">
        <v>739</v>
      </c>
      <c r="E773" s="47" t="str">
        <f t="shared" si="91"/>
        <v/>
      </c>
      <c r="F773" s="6"/>
      <c r="G773" s="6"/>
      <c r="H773" s="6"/>
      <c r="I773" s="6"/>
      <c r="J773" s="5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8"/>
      <c r="Z773" s="6"/>
      <c r="AA773" s="37"/>
      <c r="AB773" s="6"/>
      <c r="AC773" s="6"/>
      <c r="AD773" s="6"/>
      <c r="AE773" s="141" t="str">
        <f t="shared" si="93"/>
        <v/>
      </c>
      <c r="AF773" s="14" t="str">
        <f t="shared" si="92"/>
        <v/>
      </c>
      <c r="AG773" s="306" t="str">
        <f>UPPER(IF($X773="","",IF(COUNTIF($AG$34:$AG772,$X773)&lt;1,$X773,"")))</f>
        <v/>
      </c>
      <c r="AH773" s="47" t="str">
        <f t="shared" si="88"/>
        <v/>
      </c>
      <c r="AI773" s="142" t="str">
        <f t="shared" si="94"/>
        <v/>
      </c>
      <c r="AJ773" s="6"/>
      <c r="AK773" s="43"/>
    </row>
    <row r="774" spans="1:37">
      <c r="A774" s="47" t="str">
        <f t="shared" si="89"/>
        <v/>
      </c>
      <c r="B774" s="138" t="str">
        <f t="shared" si="90"/>
        <v/>
      </c>
      <c r="C774" s="303"/>
      <c r="D774" s="47">
        <v>740</v>
      </c>
      <c r="E774" s="47" t="str">
        <f t="shared" si="91"/>
        <v/>
      </c>
      <c r="F774" s="6"/>
      <c r="G774" s="6"/>
      <c r="H774" s="6"/>
      <c r="I774" s="6"/>
      <c r="J774" s="5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8"/>
      <c r="Z774" s="6"/>
      <c r="AA774" s="37"/>
      <c r="AB774" s="6"/>
      <c r="AC774" s="6"/>
      <c r="AD774" s="6"/>
      <c r="AE774" s="141" t="str">
        <f t="shared" si="93"/>
        <v/>
      </c>
      <c r="AF774" s="14" t="str">
        <f t="shared" si="92"/>
        <v/>
      </c>
      <c r="AG774" s="306" t="str">
        <f>UPPER(IF($X774="","",IF(COUNTIF($AG$34:$AG773,$X774)&lt;1,$X774,"")))</f>
        <v/>
      </c>
      <c r="AH774" s="47" t="str">
        <f t="shared" si="88"/>
        <v/>
      </c>
      <c r="AI774" s="142" t="str">
        <f t="shared" si="94"/>
        <v/>
      </c>
      <c r="AJ774" s="6"/>
      <c r="AK774" s="43"/>
    </row>
    <row r="775" spans="1:37">
      <c r="A775" s="47" t="str">
        <f t="shared" si="89"/>
        <v/>
      </c>
      <c r="B775" s="138" t="str">
        <f t="shared" si="90"/>
        <v/>
      </c>
      <c r="C775" s="303"/>
      <c r="D775" s="47">
        <v>741</v>
      </c>
      <c r="E775" s="47" t="str">
        <f t="shared" si="91"/>
        <v/>
      </c>
      <c r="F775" s="6"/>
      <c r="G775" s="6"/>
      <c r="H775" s="6"/>
      <c r="I775" s="6"/>
      <c r="J775" s="5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8"/>
      <c r="Z775" s="6"/>
      <c r="AA775" s="37"/>
      <c r="AB775" s="6"/>
      <c r="AC775" s="6"/>
      <c r="AD775" s="6"/>
      <c r="AE775" s="141" t="str">
        <f t="shared" si="93"/>
        <v/>
      </c>
      <c r="AF775" s="14" t="str">
        <f t="shared" si="92"/>
        <v/>
      </c>
      <c r="AG775" s="306" t="str">
        <f>UPPER(IF($X775="","",IF(COUNTIF($AG$34:$AG774,$X775)&lt;1,$X775,"")))</f>
        <v/>
      </c>
      <c r="AH775" s="47" t="str">
        <f t="shared" si="88"/>
        <v/>
      </c>
      <c r="AI775" s="142" t="str">
        <f t="shared" si="94"/>
        <v/>
      </c>
      <c r="AJ775" s="6"/>
      <c r="AK775" s="43"/>
    </row>
    <row r="776" spans="1:37">
      <c r="A776" s="47" t="str">
        <f t="shared" si="89"/>
        <v/>
      </c>
      <c r="B776" s="138" t="str">
        <f t="shared" si="90"/>
        <v/>
      </c>
      <c r="C776" s="303"/>
      <c r="D776" s="47">
        <v>742</v>
      </c>
      <c r="E776" s="47" t="str">
        <f t="shared" si="91"/>
        <v/>
      </c>
      <c r="F776" s="6"/>
      <c r="G776" s="6"/>
      <c r="H776" s="6"/>
      <c r="I776" s="6"/>
      <c r="J776" s="5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8"/>
      <c r="Z776" s="6"/>
      <c r="AA776" s="37"/>
      <c r="AB776" s="6"/>
      <c r="AC776" s="6"/>
      <c r="AD776" s="6"/>
      <c r="AE776" s="141" t="str">
        <f t="shared" si="93"/>
        <v/>
      </c>
      <c r="AF776" s="14" t="str">
        <f t="shared" si="92"/>
        <v/>
      </c>
      <c r="AG776" s="306" t="str">
        <f>UPPER(IF($X776="","",IF(COUNTIF($AG$34:$AG775,$X776)&lt;1,$X776,"")))</f>
        <v/>
      </c>
      <c r="AH776" s="47" t="str">
        <f t="shared" si="88"/>
        <v/>
      </c>
      <c r="AI776" s="142" t="str">
        <f t="shared" si="94"/>
        <v/>
      </c>
      <c r="AJ776" s="6"/>
      <c r="AK776" s="43"/>
    </row>
    <row r="777" spans="1:37">
      <c r="A777" s="47" t="str">
        <f t="shared" si="89"/>
        <v/>
      </c>
      <c r="B777" s="138" t="str">
        <f t="shared" si="90"/>
        <v/>
      </c>
      <c r="C777" s="303"/>
      <c r="D777" s="47">
        <v>743</v>
      </c>
      <c r="E777" s="47" t="str">
        <f t="shared" si="91"/>
        <v/>
      </c>
      <c r="F777" s="6"/>
      <c r="G777" s="6"/>
      <c r="H777" s="6"/>
      <c r="I777" s="6"/>
      <c r="J777" s="5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8"/>
      <c r="Z777" s="6"/>
      <c r="AA777" s="37"/>
      <c r="AB777" s="6"/>
      <c r="AC777" s="6"/>
      <c r="AD777" s="6"/>
      <c r="AE777" s="141" t="str">
        <f t="shared" si="93"/>
        <v/>
      </c>
      <c r="AF777" s="14" t="str">
        <f t="shared" si="92"/>
        <v/>
      </c>
      <c r="AG777" s="306" t="str">
        <f>UPPER(IF($X777="","",IF(COUNTIF($AG$34:$AG776,$X777)&lt;1,$X777,"")))</f>
        <v/>
      </c>
      <c r="AH777" s="47" t="str">
        <f t="shared" si="88"/>
        <v/>
      </c>
      <c r="AI777" s="142" t="str">
        <f t="shared" si="94"/>
        <v/>
      </c>
      <c r="AJ777" s="6"/>
      <c r="AK777" s="43"/>
    </row>
    <row r="778" spans="1:37">
      <c r="A778" s="47" t="str">
        <f t="shared" si="89"/>
        <v/>
      </c>
      <c r="B778" s="138" t="str">
        <f t="shared" si="90"/>
        <v/>
      </c>
      <c r="C778" s="303"/>
      <c r="D778" s="47">
        <v>744</v>
      </c>
      <c r="E778" s="47" t="str">
        <f t="shared" si="91"/>
        <v/>
      </c>
      <c r="F778" s="6"/>
      <c r="G778" s="6"/>
      <c r="H778" s="6"/>
      <c r="I778" s="6"/>
      <c r="J778" s="5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8"/>
      <c r="Z778" s="6"/>
      <c r="AA778" s="37"/>
      <c r="AB778" s="6"/>
      <c r="AC778" s="6"/>
      <c r="AD778" s="6"/>
      <c r="AE778" s="141" t="str">
        <f t="shared" si="93"/>
        <v/>
      </c>
      <c r="AF778" s="14" t="str">
        <f t="shared" si="92"/>
        <v/>
      </c>
      <c r="AG778" s="306" t="str">
        <f>UPPER(IF($X778="","",IF(COUNTIF($AG$34:$AG777,$X778)&lt;1,$X778,"")))</f>
        <v/>
      </c>
      <c r="AH778" s="47" t="str">
        <f t="shared" si="88"/>
        <v/>
      </c>
      <c r="AI778" s="142" t="str">
        <f t="shared" si="94"/>
        <v/>
      </c>
      <c r="AJ778" s="6"/>
      <c r="AK778" s="43"/>
    </row>
    <row r="779" spans="1:37">
      <c r="A779" s="47" t="str">
        <f t="shared" si="89"/>
        <v/>
      </c>
      <c r="B779" s="138" t="str">
        <f t="shared" si="90"/>
        <v/>
      </c>
      <c r="C779" s="303"/>
      <c r="D779" s="47">
        <v>745</v>
      </c>
      <c r="E779" s="47" t="str">
        <f t="shared" si="91"/>
        <v/>
      </c>
      <c r="F779" s="6"/>
      <c r="G779" s="6"/>
      <c r="H779" s="6"/>
      <c r="I779" s="6"/>
      <c r="J779" s="5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8"/>
      <c r="Z779" s="6"/>
      <c r="AA779" s="37"/>
      <c r="AB779" s="6"/>
      <c r="AC779" s="6"/>
      <c r="AD779" s="6"/>
      <c r="AE779" s="141" t="str">
        <f t="shared" si="93"/>
        <v/>
      </c>
      <c r="AF779" s="14" t="str">
        <f t="shared" si="92"/>
        <v/>
      </c>
      <c r="AG779" s="306" t="str">
        <f>UPPER(IF($X779="","",IF(COUNTIF($AG$34:$AG778,$X779)&lt;1,$X779,"")))</f>
        <v/>
      </c>
      <c r="AH779" s="47" t="str">
        <f t="shared" si="88"/>
        <v/>
      </c>
      <c r="AI779" s="142" t="str">
        <f t="shared" si="94"/>
        <v/>
      </c>
      <c r="AJ779" s="6"/>
      <c r="AK779" s="43"/>
    </row>
    <row r="780" spans="1:37">
      <c r="A780" s="47" t="str">
        <f t="shared" si="89"/>
        <v/>
      </c>
      <c r="B780" s="138" t="str">
        <f t="shared" si="90"/>
        <v/>
      </c>
      <c r="C780" s="303"/>
      <c r="D780" s="47">
        <v>746</v>
      </c>
      <c r="E780" s="47" t="str">
        <f t="shared" si="91"/>
        <v/>
      </c>
      <c r="F780" s="6"/>
      <c r="G780" s="6"/>
      <c r="H780" s="6"/>
      <c r="I780" s="6"/>
      <c r="J780" s="5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8"/>
      <c r="Z780" s="6"/>
      <c r="AA780" s="37"/>
      <c r="AB780" s="6"/>
      <c r="AC780" s="6"/>
      <c r="AD780" s="6"/>
      <c r="AE780" s="141" t="str">
        <f t="shared" si="93"/>
        <v/>
      </c>
      <c r="AF780" s="14" t="str">
        <f t="shared" si="92"/>
        <v/>
      </c>
      <c r="AG780" s="306" t="str">
        <f>UPPER(IF($X780="","",IF(COUNTIF($AG$34:$AG779,$X780)&lt;1,$X780,"")))</f>
        <v/>
      </c>
      <c r="AH780" s="47" t="str">
        <f t="shared" si="88"/>
        <v/>
      </c>
      <c r="AI780" s="142" t="str">
        <f t="shared" si="94"/>
        <v/>
      </c>
      <c r="AJ780" s="6"/>
      <c r="AK780" s="43"/>
    </row>
    <row r="781" spans="1:37">
      <c r="A781" s="47" t="str">
        <f t="shared" si="89"/>
        <v/>
      </c>
      <c r="B781" s="138" t="str">
        <f t="shared" si="90"/>
        <v/>
      </c>
      <c r="C781" s="303"/>
      <c r="D781" s="47">
        <v>747</v>
      </c>
      <c r="E781" s="47" t="str">
        <f t="shared" si="91"/>
        <v/>
      </c>
      <c r="F781" s="6"/>
      <c r="G781" s="6"/>
      <c r="H781" s="6"/>
      <c r="I781" s="6"/>
      <c r="J781" s="5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8"/>
      <c r="Z781" s="6"/>
      <c r="AA781" s="37"/>
      <c r="AB781" s="6"/>
      <c r="AC781" s="6"/>
      <c r="AD781" s="6"/>
      <c r="AE781" s="141" t="str">
        <f t="shared" si="93"/>
        <v/>
      </c>
      <c r="AF781" s="14" t="str">
        <f t="shared" si="92"/>
        <v/>
      </c>
      <c r="AG781" s="306" t="str">
        <f>UPPER(IF($X781="","",IF(COUNTIF($AG$34:$AG780,$X781)&lt;1,$X781,"")))</f>
        <v/>
      </c>
      <c r="AH781" s="47" t="str">
        <f t="shared" si="88"/>
        <v/>
      </c>
      <c r="AI781" s="142" t="str">
        <f t="shared" si="94"/>
        <v/>
      </c>
      <c r="AJ781" s="6"/>
      <c r="AK781" s="43"/>
    </row>
    <row r="782" spans="1:37">
      <c r="A782" s="47" t="str">
        <f t="shared" si="89"/>
        <v/>
      </c>
      <c r="B782" s="138" t="str">
        <f t="shared" si="90"/>
        <v/>
      </c>
      <c r="C782" s="303"/>
      <c r="D782" s="47">
        <v>748</v>
      </c>
      <c r="E782" s="47" t="str">
        <f t="shared" si="91"/>
        <v/>
      </c>
      <c r="F782" s="6"/>
      <c r="G782" s="6"/>
      <c r="H782" s="6"/>
      <c r="I782" s="6"/>
      <c r="J782" s="5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8"/>
      <c r="Z782" s="6"/>
      <c r="AA782" s="37"/>
      <c r="AB782" s="6"/>
      <c r="AC782" s="6"/>
      <c r="AD782" s="6"/>
      <c r="AE782" s="141" t="str">
        <f t="shared" si="93"/>
        <v/>
      </c>
      <c r="AF782" s="14" t="str">
        <f t="shared" si="92"/>
        <v/>
      </c>
      <c r="AG782" s="306" t="str">
        <f>UPPER(IF($X782="","",IF(COUNTIF($AG$34:$AG781,$X782)&lt;1,$X782,"")))</f>
        <v/>
      </c>
      <c r="AH782" s="47" t="str">
        <f t="shared" si="88"/>
        <v/>
      </c>
      <c r="AI782" s="142" t="str">
        <f t="shared" si="94"/>
        <v/>
      </c>
      <c r="AJ782" s="6"/>
      <c r="AK782" s="43"/>
    </row>
    <row r="783" spans="1:37">
      <c r="A783" s="47" t="str">
        <f t="shared" si="89"/>
        <v/>
      </c>
      <c r="B783" s="138" t="str">
        <f t="shared" si="90"/>
        <v/>
      </c>
      <c r="C783" s="303"/>
      <c r="D783" s="47">
        <v>749</v>
      </c>
      <c r="E783" s="47" t="str">
        <f t="shared" si="91"/>
        <v/>
      </c>
      <c r="F783" s="6"/>
      <c r="G783" s="6"/>
      <c r="H783" s="6"/>
      <c r="I783" s="6"/>
      <c r="J783" s="5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8"/>
      <c r="Z783" s="6"/>
      <c r="AA783" s="37"/>
      <c r="AB783" s="6"/>
      <c r="AC783" s="6"/>
      <c r="AD783" s="6"/>
      <c r="AE783" s="141" t="str">
        <f t="shared" si="93"/>
        <v/>
      </c>
      <c r="AF783" s="14" t="str">
        <f t="shared" si="92"/>
        <v/>
      </c>
      <c r="AG783" s="306" t="str">
        <f>UPPER(IF($X783="","",IF(COUNTIF($AG$34:$AG782,$X783)&lt;1,$X783,"")))</f>
        <v/>
      </c>
      <c r="AH783" s="47" t="str">
        <f t="shared" si="88"/>
        <v/>
      </c>
      <c r="AI783" s="142" t="str">
        <f t="shared" si="94"/>
        <v/>
      </c>
      <c r="AJ783" s="6"/>
      <c r="AK783" s="43"/>
    </row>
    <row r="784" spans="1:37">
      <c r="A784" s="47" t="str">
        <f t="shared" si="89"/>
        <v/>
      </c>
      <c r="B784" s="138" t="str">
        <f t="shared" si="90"/>
        <v/>
      </c>
      <c r="C784" s="303"/>
      <c r="D784" s="47">
        <v>750</v>
      </c>
      <c r="E784" s="47" t="str">
        <f t="shared" si="91"/>
        <v/>
      </c>
      <c r="F784" s="6"/>
      <c r="G784" s="6"/>
      <c r="H784" s="6"/>
      <c r="I784" s="6"/>
      <c r="J784" s="5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8"/>
      <c r="Z784" s="6"/>
      <c r="AA784" s="37"/>
      <c r="AB784" s="6"/>
      <c r="AC784" s="6"/>
      <c r="AD784" s="6"/>
      <c r="AE784" s="141" t="str">
        <f t="shared" si="93"/>
        <v/>
      </c>
      <c r="AF784" s="14" t="str">
        <f t="shared" si="92"/>
        <v/>
      </c>
      <c r="AG784" s="306" t="str">
        <f>UPPER(IF($X784="","",IF(COUNTIF($AG$34:$AG783,$X784)&lt;1,$X784,"")))</f>
        <v/>
      </c>
      <c r="AH784" s="47" t="str">
        <f t="shared" si="88"/>
        <v/>
      </c>
      <c r="AI784" s="142" t="str">
        <f t="shared" si="94"/>
        <v/>
      </c>
      <c r="AJ784" s="6"/>
      <c r="AK784" s="43"/>
    </row>
    <row r="785" spans="1:37">
      <c r="A785" s="47" t="str">
        <f t="shared" si="89"/>
        <v/>
      </c>
      <c r="B785" s="138" t="str">
        <f t="shared" si="90"/>
        <v/>
      </c>
      <c r="C785" s="303"/>
      <c r="D785" s="47">
        <v>751</v>
      </c>
      <c r="E785" s="47" t="str">
        <f t="shared" si="91"/>
        <v/>
      </c>
      <c r="F785" s="6"/>
      <c r="G785" s="6"/>
      <c r="H785" s="6"/>
      <c r="I785" s="6"/>
      <c r="J785" s="5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8"/>
      <c r="Z785" s="6"/>
      <c r="AA785" s="37"/>
      <c r="AB785" s="6"/>
      <c r="AC785" s="6"/>
      <c r="AD785" s="6"/>
      <c r="AE785" s="141" t="str">
        <f t="shared" si="93"/>
        <v/>
      </c>
      <c r="AF785" s="14" t="str">
        <f t="shared" si="92"/>
        <v/>
      </c>
      <c r="AG785" s="306" t="str">
        <f>UPPER(IF($X785="","",IF(COUNTIF($AG$34:$AG784,$X785)&lt;1,$X785,"")))</f>
        <v/>
      </c>
      <c r="AH785" s="47" t="str">
        <f t="shared" si="88"/>
        <v/>
      </c>
      <c r="AI785" s="142" t="str">
        <f t="shared" si="94"/>
        <v/>
      </c>
      <c r="AJ785" s="6"/>
      <c r="AK785" s="43"/>
    </row>
    <row r="786" spans="1:37">
      <c r="A786" s="47" t="str">
        <f t="shared" si="89"/>
        <v/>
      </c>
      <c r="B786" s="138" t="str">
        <f t="shared" si="90"/>
        <v/>
      </c>
      <c r="C786" s="303"/>
      <c r="D786" s="47">
        <v>752</v>
      </c>
      <c r="E786" s="47" t="str">
        <f t="shared" si="91"/>
        <v/>
      </c>
      <c r="F786" s="6"/>
      <c r="G786" s="6"/>
      <c r="H786" s="6"/>
      <c r="I786" s="6"/>
      <c r="J786" s="5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8"/>
      <c r="Z786" s="6"/>
      <c r="AA786" s="37"/>
      <c r="AB786" s="6"/>
      <c r="AC786" s="6"/>
      <c r="AD786" s="6"/>
      <c r="AE786" s="141" t="str">
        <f t="shared" si="93"/>
        <v/>
      </c>
      <c r="AF786" s="14" t="str">
        <f t="shared" si="92"/>
        <v/>
      </c>
      <c r="AG786" s="306" t="str">
        <f>UPPER(IF($X786="","",IF(COUNTIF($AG$34:$AG785,$X786)&lt;1,$X786,"")))</f>
        <v/>
      </c>
      <c r="AH786" s="47" t="str">
        <f t="shared" si="88"/>
        <v/>
      </c>
      <c r="AI786" s="142" t="str">
        <f t="shared" si="94"/>
        <v/>
      </c>
      <c r="AJ786" s="6"/>
      <c r="AK786" s="43"/>
    </row>
    <row r="787" spans="1:37">
      <c r="A787" s="47" t="str">
        <f t="shared" si="89"/>
        <v/>
      </c>
      <c r="B787" s="138" t="str">
        <f t="shared" si="90"/>
        <v/>
      </c>
      <c r="C787" s="303"/>
      <c r="D787" s="47">
        <v>753</v>
      </c>
      <c r="E787" s="47" t="str">
        <f t="shared" si="91"/>
        <v/>
      </c>
      <c r="F787" s="6"/>
      <c r="G787" s="6"/>
      <c r="H787" s="6"/>
      <c r="I787" s="6"/>
      <c r="J787" s="5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8"/>
      <c r="Z787" s="6"/>
      <c r="AA787" s="37"/>
      <c r="AB787" s="6"/>
      <c r="AC787" s="6"/>
      <c r="AD787" s="6"/>
      <c r="AE787" s="141" t="str">
        <f t="shared" si="93"/>
        <v/>
      </c>
      <c r="AF787" s="14" t="str">
        <f t="shared" si="92"/>
        <v/>
      </c>
      <c r="AG787" s="306" t="str">
        <f>UPPER(IF($X787="","",IF(COUNTIF($AG$34:$AG786,$X787)&lt;1,$X787,"")))</f>
        <v/>
      </c>
      <c r="AH787" s="47" t="str">
        <f t="shared" ref="AH787:AH850" si="95">IF(X787="","",IF(COUNTIF(X$35:X$1035,$X787)&lt;4,"每隊最少4人",IF(COUNTIF(X$35:X$1035,X787)&gt;6,"每隊最多6人",COUNTIF(X$35:X$1035,X787))))</f>
        <v/>
      </c>
      <c r="AI787" s="142" t="str">
        <f t="shared" si="94"/>
        <v/>
      </c>
      <c r="AJ787" s="6"/>
      <c r="AK787" s="43"/>
    </row>
    <row r="788" spans="1:37">
      <c r="A788" s="47" t="str">
        <f t="shared" si="89"/>
        <v/>
      </c>
      <c r="B788" s="138" t="str">
        <f t="shared" si="90"/>
        <v/>
      </c>
      <c r="C788" s="303"/>
      <c r="D788" s="47">
        <v>754</v>
      </c>
      <c r="E788" s="47" t="str">
        <f t="shared" si="91"/>
        <v/>
      </c>
      <c r="F788" s="6"/>
      <c r="G788" s="6"/>
      <c r="H788" s="6"/>
      <c r="I788" s="6"/>
      <c r="J788" s="5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8"/>
      <c r="Z788" s="6"/>
      <c r="AA788" s="37"/>
      <c r="AB788" s="6"/>
      <c r="AC788" s="6"/>
      <c r="AD788" s="6"/>
      <c r="AE788" s="141" t="str">
        <f t="shared" si="93"/>
        <v/>
      </c>
      <c r="AF788" s="14" t="str">
        <f t="shared" si="92"/>
        <v/>
      </c>
      <c r="AG788" s="306" t="str">
        <f>UPPER(IF($X788="","",IF(COUNTIF($AG$34:$AG787,$X788)&lt;1,$X788,"")))</f>
        <v/>
      </c>
      <c r="AH788" s="47" t="str">
        <f t="shared" si="95"/>
        <v/>
      </c>
      <c r="AI788" s="142" t="str">
        <f t="shared" si="94"/>
        <v/>
      </c>
      <c r="AJ788" s="6"/>
      <c r="AK788" s="43"/>
    </row>
    <row r="789" spans="1:37">
      <c r="A789" s="47" t="str">
        <f t="shared" si="89"/>
        <v/>
      </c>
      <c r="B789" s="138" t="str">
        <f t="shared" si="90"/>
        <v/>
      </c>
      <c r="C789" s="303"/>
      <c r="D789" s="47">
        <v>755</v>
      </c>
      <c r="E789" s="47" t="str">
        <f t="shared" si="91"/>
        <v/>
      </c>
      <c r="F789" s="6"/>
      <c r="G789" s="6"/>
      <c r="H789" s="6"/>
      <c r="I789" s="6"/>
      <c r="J789" s="5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8"/>
      <c r="Z789" s="6"/>
      <c r="AA789" s="37"/>
      <c r="AB789" s="6"/>
      <c r="AC789" s="6"/>
      <c r="AD789" s="6"/>
      <c r="AE789" s="141" t="str">
        <f t="shared" si="93"/>
        <v/>
      </c>
      <c r="AF789" s="14" t="str">
        <f t="shared" si="92"/>
        <v/>
      </c>
      <c r="AG789" s="306" t="str">
        <f>UPPER(IF($X789="","",IF(COUNTIF($AG$34:$AG788,$X789)&lt;1,$X789,"")))</f>
        <v/>
      </c>
      <c r="AH789" s="47" t="str">
        <f t="shared" si="95"/>
        <v/>
      </c>
      <c r="AI789" s="142" t="str">
        <f t="shared" si="94"/>
        <v/>
      </c>
      <c r="AJ789" s="6"/>
      <c r="AK789" s="43"/>
    </row>
    <row r="790" spans="1:37">
      <c r="A790" s="47" t="str">
        <f t="shared" si="89"/>
        <v/>
      </c>
      <c r="B790" s="138" t="str">
        <f t="shared" si="90"/>
        <v/>
      </c>
      <c r="C790" s="303"/>
      <c r="D790" s="47">
        <v>756</v>
      </c>
      <c r="E790" s="47" t="str">
        <f t="shared" si="91"/>
        <v/>
      </c>
      <c r="F790" s="6"/>
      <c r="G790" s="6"/>
      <c r="H790" s="6"/>
      <c r="I790" s="6"/>
      <c r="J790" s="5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8"/>
      <c r="Z790" s="6"/>
      <c r="AA790" s="37"/>
      <c r="AB790" s="6"/>
      <c r="AC790" s="6"/>
      <c r="AD790" s="6"/>
      <c r="AE790" s="141" t="str">
        <f t="shared" si="93"/>
        <v/>
      </c>
      <c r="AF790" s="14" t="str">
        <f t="shared" si="92"/>
        <v/>
      </c>
      <c r="AG790" s="306" t="str">
        <f>UPPER(IF($X790="","",IF(COUNTIF($AG$34:$AG789,$X790)&lt;1,$X790,"")))</f>
        <v/>
      </c>
      <c r="AH790" s="47" t="str">
        <f t="shared" si="95"/>
        <v/>
      </c>
      <c r="AI790" s="142" t="str">
        <f t="shared" si="94"/>
        <v/>
      </c>
      <c r="AJ790" s="6"/>
      <c r="AK790" s="43"/>
    </row>
    <row r="791" spans="1:37">
      <c r="A791" s="47" t="str">
        <f t="shared" si="89"/>
        <v/>
      </c>
      <c r="B791" s="138" t="str">
        <f t="shared" si="90"/>
        <v/>
      </c>
      <c r="C791" s="303"/>
      <c r="D791" s="47">
        <v>757</v>
      </c>
      <c r="E791" s="47" t="str">
        <f t="shared" si="91"/>
        <v/>
      </c>
      <c r="F791" s="6"/>
      <c r="G791" s="6"/>
      <c r="H791" s="6"/>
      <c r="I791" s="6"/>
      <c r="J791" s="5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8"/>
      <c r="Z791" s="6"/>
      <c r="AA791" s="37"/>
      <c r="AB791" s="6"/>
      <c r="AC791" s="6"/>
      <c r="AD791" s="6"/>
      <c r="AE791" s="141" t="str">
        <f t="shared" si="93"/>
        <v/>
      </c>
      <c r="AF791" s="14" t="str">
        <f t="shared" si="92"/>
        <v/>
      </c>
      <c r="AG791" s="306" t="str">
        <f>UPPER(IF($X791="","",IF(COUNTIF($AG$34:$AG790,$X791)&lt;1,$X791,"")))</f>
        <v/>
      </c>
      <c r="AH791" s="47" t="str">
        <f t="shared" si="95"/>
        <v/>
      </c>
      <c r="AI791" s="142" t="str">
        <f t="shared" si="94"/>
        <v/>
      </c>
      <c r="AJ791" s="6"/>
      <c r="AK791" s="43"/>
    </row>
    <row r="792" spans="1:37">
      <c r="A792" s="47" t="str">
        <f t="shared" si="89"/>
        <v/>
      </c>
      <c r="B792" s="138" t="str">
        <f t="shared" si="90"/>
        <v/>
      </c>
      <c r="C792" s="303"/>
      <c r="D792" s="47">
        <v>758</v>
      </c>
      <c r="E792" s="47" t="str">
        <f t="shared" si="91"/>
        <v/>
      </c>
      <c r="F792" s="6"/>
      <c r="G792" s="6"/>
      <c r="H792" s="6"/>
      <c r="I792" s="6"/>
      <c r="J792" s="5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8"/>
      <c r="Z792" s="6"/>
      <c r="AA792" s="37"/>
      <c r="AB792" s="6"/>
      <c r="AC792" s="6"/>
      <c r="AD792" s="6"/>
      <c r="AE792" s="141" t="str">
        <f t="shared" si="93"/>
        <v/>
      </c>
      <c r="AF792" s="14" t="str">
        <f t="shared" si="92"/>
        <v/>
      </c>
      <c r="AG792" s="306" t="str">
        <f>UPPER(IF($X792="","",IF(COUNTIF($AG$34:$AG791,$X792)&lt;1,$X792,"")))</f>
        <v/>
      </c>
      <c r="AH792" s="47" t="str">
        <f t="shared" si="95"/>
        <v/>
      </c>
      <c r="AI792" s="142" t="str">
        <f t="shared" si="94"/>
        <v/>
      </c>
      <c r="AJ792" s="6"/>
      <c r="AK792" s="43"/>
    </row>
    <row r="793" spans="1:37">
      <c r="A793" s="47" t="str">
        <f t="shared" si="89"/>
        <v/>
      </c>
      <c r="B793" s="138" t="str">
        <f t="shared" si="90"/>
        <v/>
      </c>
      <c r="C793" s="303"/>
      <c r="D793" s="47">
        <v>759</v>
      </c>
      <c r="E793" s="47" t="str">
        <f t="shared" si="91"/>
        <v/>
      </c>
      <c r="F793" s="6"/>
      <c r="G793" s="6"/>
      <c r="H793" s="6"/>
      <c r="I793" s="6"/>
      <c r="J793" s="5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8"/>
      <c r="Z793" s="6"/>
      <c r="AA793" s="37"/>
      <c r="AB793" s="6"/>
      <c r="AC793" s="6"/>
      <c r="AD793" s="6"/>
      <c r="AE793" s="141" t="str">
        <f t="shared" si="93"/>
        <v/>
      </c>
      <c r="AF793" s="14" t="str">
        <f t="shared" si="92"/>
        <v/>
      </c>
      <c r="AG793" s="306" t="str">
        <f>UPPER(IF($X793="","",IF(COUNTIF($AG$34:$AG792,$X793)&lt;1,$X793,"")))</f>
        <v/>
      </c>
      <c r="AH793" s="47" t="str">
        <f t="shared" si="95"/>
        <v/>
      </c>
      <c r="AI793" s="142" t="str">
        <f t="shared" si="94"/>
        <v/>
      </c>
      <c r="AJ793" s="6"/>
      <c r="AK793" s="43"/>
    </row>
    <row r="794" spans="1:37">
      <c r="A794" s="47" t="str">
        <f t="shared" si="89"/>
        <v/>
      </c>
      <c r="B794" s="138" t="str">
        <f t="shared" si="90"/>
        <v/>
      </c>
      <c r="C794" s="303"/>
      <c r="D794" s="47">
        <v>760</v>
      </c>
      <c r="E794" s="47" t="str">
        <f t="shared" si="91"/>
        <v/>
      </c>
      <c r="F794" s="6"/>
      <c r="G794" s="6"/>
      <c r="H794" s="6"/>
      <c r="I794" s="6"/>
      <c r="J794" s="5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8"/>
      <c r="Z794" s="6"/>
      <c r="AA794" s="37"/>
      <c r="AB794" s="6"/>
      <c r="AC794" s="6"/>
      <c r="AD794" s="6"/>
      <c r="AE794" s="141" t="str">
        <f t="shared" si="93"/>
        <v/>
      </c>
      <c r="AF794" s="14" t="str">
        <f t="shared" si="92"/>
        <v/>
      </c>
      <c r="AG794" s="306" t="str">
        <f>UPPER(IF($X794="","",IF(COUNTIF($AG$34:$AG793,$X794)&lt;1,$X794,"")))</f>
        <v/>
      </c>
      <c r="AH794" s="47" t="str">
        <f t="shared" si="95"/>
        <v/>
      </c>
      <c r="AI794" s="142" t="str">
        <f t="shared" si="94"/>
        <v/>
      </c>
      <c r="AJ794" s="6"/>
      <c r="AK794" s="43"/>
    </row>
    <row r="795" spans="1:37">
      <c r="A795" s="47" t="str">
        <f t="shared" si="89"/>
        <v/>
      </c>
      <c r="B795" s="138" t="str">
        <f t="shared" si="90"/>
        <v/>
      </c>
      <c r="C795" s="303"/>
      <c r="D795" s="47">
        <v>761</v>
      </c>
      <c r="E795" s="47" t="str">
        <f t="shared" si="91"/>
        <v/>
      </c>
      <c r="F795" s="6"/>
      <c r="G795" s="6"/>
      <c r="H795" s="6"/>
      <c r="I795" s="6"/>
      <c r="J795" s="5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8"/>
      <c r="Z795" s="6"/>
      <c r="AA795" s="37"/>
      <c r="AB795" s="6"/>
      <c r="AC795" s="6"/>
      <c r="AD795" s="6"/>
      <c r="AE795" s="141" t="str">
        <f t="shared" si="93"/>
        <v/>
      </c>
      <c r="AF795" s="14" t="str">
        <f t="shared" si="92"/>
        <v/>
      </c>
      <c r="AG795" s="306" t="str">
        <f>UPPER(IF($X795="","",IF(COUNTIF($AG$34:$AG794,$X795)&lt;1,$X795,"")))</f>
        <v/>
      </c>
      <c r="AH795" s="47" t="str">
        <f t="shared" si="95"/>
        <v/>
      </c>
      <c r="AI795" s="142" t="str">
        <f t="shared" si="94"/>
        <v/>
      </c>
      <c r="AJ795" s="6"/>
      <c r="AK795" s="43"/>
    </row>
    <row r="796" spans="1:37">
      <c r="A796" s="47" t="str">
        <f t="shared" si="89"/>
        <v/>
      </c>
      <c r="B796" s="138" t="str">
        <f t="shared" si="90"/>
        <v/>
      </c>
      <c r="C796" s="303"/>
      <c r="D796" s="47">
        <v>762</v>
      </c>
      <c r="E796" s="47" t="str">
        <f t="shared" si="91"/>
        <v/>
      </c>
      <c r="F796" s="6"/>
      <c r="G796" s="6"/>
      <c r="H796" s="6"/>
      <c r="I796" s="6"/>
      <c r="J796" s="5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8"/>
      <c r="Z796" s="6"/>
      <c r="AA796" s="37"/>
      <c r="AB796" s="6"/>
      <c r="AC796" s="6"/>
      <c r="AD796" s="6"/>
      <c r="AE796" s="141" t="str">
        <f t="shared" si="93"/>
        <v/>
      </c>
      <c r="AF796" s="14" t="str">
        <f t="shared" si="92"/>
        <v/>
      </c>
      <c r="AG796" s="306" t="str">
        <f>UPPER(IF($X796="","",IF(COUNTIF($AG$34:$AG795,$X796)&lt;1,$X796,"")))</f>
        <v/>
      </c>
      <c r="AH796" s="47" t="str">
        <f t="shared" si="95"/>
        <v/>
      </c>
      <c r="AI796" s="142" t="str">
        <f t="shared" si="94"/>
        <v/>
      </c>
      <c r="AJ796" s="6"/>
      <c r="AK796" s="43"/>
    </row>
    <row r="797" spans="1:37">
      <c r="A797" s="47" t="str">
        <f t="shared" si="89"/>
        <v/>
      </c>
      <c r="B797" s="138" t="str">
        <f t="shared" si="90"/>
        <v/>
      </c>
      <c r="C797" s="303"/>
      <c r="D797" s="47">
        <v>763</v>
      </c>
      <c r="E797" s="47" t="str">
        <f t="shared" si="91"/>
        <v/>
      </c>
      <c r="F797" s="6"/>
      <c r="G797" s="6"/>
      <c r="H797" s="6"/>
      <c r="I797" s="6"/>
      <c r="J797" s="5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8"/>
      <c r="Z797" s="6"/>
      <c r="AA797" s="37"/>
      <c r="AB797" s="6"/>
      <c r="AC797" s="6"/>
      <c r="AD797" s="6"/>
      <c r="AE797" s="141" t="str">
        <f t="shared" si="93"/>
        <v/>
      </c>
      <c r="AF797" s="14" t="str">
        <f t="shared" si="92"/>
        <v/>
      </c>
      <c r="AG797" s="306" t="str">
        <f>UPPER(IF($X797="","",IF(COUNTIF($AG$34:$AG796,$X797)&lt;1,$X797,"")))</f>
        <v/>
      </c>
      <c r="AH797" s="47" t="str">
        <f t="shared" si="95"/>
        <v/>
      </c>
      <c r="AI797" s="142" t="str">
        <f t="shared" si="94"/>
        <v/>
      </c>
      <c r="AJ797" s="6"/>
      <c r="AK797" s="43"/>
    </row>
    <row r="798" spans="1:37">
      <c r="A798" s="47" t="str">
        <f t="shared" si="89"/>
        <v/>
      </c>
      <c r="B798" s="138" t="str">
        <f t="shared" si="90"/>
        <v/>
      </c>
      <c r="C798" s="303"/>
      <c r="D798" s="47">
        <v>764</v>
      </c>
      <c r="E798" s="47" t="str">
        <f t="shared" si="91"/>
        <v/>
      </c>
      <c r="F798" s="6"/>
      <c r="G798" s="6"/>
      <c r="H798" s="6"/>
      <c r="I798" s="6"/>
      <c r="J798" s="5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8"/>
      <c r="Z798" s="6"/>
      <c r="AA798" s="37"/>
      <c r="AB798" s="6"/>
      <c r="AC798" s="6"/>
      <c r="AD798" s="6"/>
      <c r="AE798" s="141" t="str">
        <f t="shared" si="93"/>
        <v/>
      </c>
      <c r="AF798" s="14" t="str">
        <f t="shared" si="92"/>
        <v/>
      </c>
      <c r="AG798" s="306" t="str">
        <f>UPPER(IF($X798="","",IF(COUNTIF($AG$34:$AG797,$X798)&lt;1,$X798,"")))</f>
        <v/>
      </c>
      <c r="AH798" s="47" t="str">
        <f t="shared" si="95"/>
        <v/>
      </c>
      <c r="AI798" s="142" t="str">
        <f t="shared" si="94"/>
        <v/>
      </c>
      <c r="AJ798" s="6"/>
      <c r="AK798" s="43"/>
    </row>
    <row r="799" spans="1:37">
      <c r="A799" s="47" t="str">
        <f t="shared" si="89"/>
        <v/>
      </c>
      <c r="B799" s="138" t="str">
        <f t="shared" si="90"/>
        <v/>
      </c>
      <c r="C799" s="303"/>
      <c r="D799" s="47">
        <v>765</v>
      </c>
      <c r="E799" s="47" t="str">
        <f t="shared" si="91"/>
        <v/>
      </c>
      <c r="F799" s="6"/>
      <c r="G799" s="6"/>
      <c r="H799" s="6"/>
      <c r="I799" s="6"/>
      <c r="J799" s="5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8"/>
      <c r="Z799" s="6"/>
      <c r="AA799" s="37"/>
      <c r="AB799" s="6"/>
      <c r="AC799" s="6"/>
      <c r="AD799" s="6"/>
      <c r="AE799" s="141" t="str">
        <f t="shared" si="93"/>
        <v/>
      </c>
      <c r="AF799" s="14" t="str">
        <f t="shared" si="92"/>
        <v/>
      </c>
      <c r="AG799" s="306" t="str">
        <f>UPPER(IF($X799="","",IF(COUNTIF($AG$34:$AG798,$X799)&lt;1,$X799,"")))</f>
        <v/>
      </c>
      <c r="AH799" s="47" t="str">
        <f t="shared" si="95"/>
        <v/>
      </c>
      <c r="AI799" s="142" t="str">
        <f t="shared" si="94"/>
        <v/>
      </c>
      <c r="AJ799" s="6"/>
      <c r="AK799" s="43"/>
    </row>
    <row r="800" spans="1:37">
      <c r="A800" s="47" t="str">
        <f t="shared" si="89"/>
        <v/>
      </c>
      <c r="B800" s="138" t="str">
        <f t="shared" si="90"/>
        <v/>
      </c>
      <c r="C800" s="303"/>
      <c r="D800" s="47">
        <v>766</v>
      </c>
      <c r="E800" s="47" t="str">
        <f t="shared" si="91"/>
        <v/>
      </c>
      <c r="F800" s="6"/>
      <c r="G800" s="6"/>
      <c r="H800" s="6"/>
      <c r="I800" s="6"/>
      <c r="J800" s="5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8"/>
      <c r="Z800" s="6"/>
      <c r="AA800" s="37"/>
      <c r="AB800" s="6"/>
      <c r="AC800" s="6"/>
      <c r="AD800" s="6"/>
      <c r="AE800" s="141" t="str">
        <f t="shared" si="93"/>
        <v/>
      </c>
      <c r="AF800" s="14" t="str">
        <f t="shared" si="92"/>
        <v/>
      </c>
      <c r="AG800" s="306" t="str">
        <f>UPPER(IF($X800="","",IF(COUNTIF($AG$34:$AG799,$X800)&lt;1,$X800,"")))</f>
        <v/>
      </c>
      <c r="AH800" s="47" t="str">
        <f t="shared" si="95"/>
        <v/>
      </c>
      <c r="AI800" s="142" t="str">
        <f t="shared" si="94"/>
        <v/>
      </c>
      <c r="AJ800" s="6"/>
      <c r="AK800" s="43"/>
    </row>
    <row r="801" spans="1:37">
      <c r="A801" s="47" t="str">
        <f t="shared" si="89"/>
        <v/>
      </c>
      <c r="B801" s="138" t="str">
        <f t="shared" si="90"/>
        <v/>
      </c>
      <c r="C801" s="303"/>
      <c r="D801" s="47">
        <v>767</v>
      </c>
      <c r="E801" s="47" t="str">
        <f t="shared" si="91"/>
        <v/>
      </c>
      <c r="F801" s="6"/>
      <c r="G801" s="6"/>
      <c r="H801" s="6"/>
      <c r="I801" s="6"/>
      <c r="J801" s="5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8"/>
      <c r="Z801" s="6"/>
      <c r="AA801" s="37"/>
      <c r="AB801" s="6"/>
      <c r="AC801" s="6"/>
      <c r="AD801" s="6"/>
      <c r="AE801" s="141" t="str">
        <f t="shared" si="93"/>
        <v/>
      </c>
      <c r="AF801" s="14" t="str">
        <f t="shared" si="92"/>
        <v/>
      </c>
      <c r="AG801" s="306" t="str">
        <f>UPPER(IF($X801="","",IF(COUNTIF($AG$34:$AG800,$X801)&lt;1,$X801,"")))</f>
        <v/>
      </c>
      <c r="AH801" s="47" t="str">
        <f t="shared" si="95"/>
        <v/>
      </c>
      <c r="AI801" s="142" t="str">
        <f t="shared" si="94"/>
        <v/>
      </c>
      <c r="AJ801" s="6"/>
      <c r="AK801" s="43"/>
    </row>
    <row r="802" spans="1:37">
      <c r="A802" s="47" t="str">
        <f t="shared" si="89"/>
        <v/>
      </c>
      <c r="B802" s="138" t="str">
        <f t="shared" si="90"/>
        <v/>
      </c>
      <c r="C802" s="303"/>
      <c r="D802" s="47">
        <v>768</v>
      </c>
      <c r="E802" s="47" t="str">
        <f t="shared" si="91"/>
        <v/>
      </c>
      <c r="F802" s="6"/>
      <c r="G802" s="6"/>
      <c r="H802" s="6"/>
      <c r="I802" s="6"/>
      <c r="J802" s="5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8"/>
      <c r="Z802" s="6"/>
      <c r="AA802" s="37"/>
      <c r="AB802" s="6"/>
      <c r="AC802" s="6"/>
      <c r="AD802" s="6"/>
      <c r="AE802" s="141" t="str">
        <f t="shared" si="93"/>
        <v/>
      </c>
      <c r="AF802" s="14" t="str">
        <f t="shared" si="92"/>
        <v/>
      </c>
      <c r="AG802" s="306" t="str">
        <f>UPPER(IF($X802="","",IF(COUNTIF($AG$34:$AG801,$X802)&lt;1,$X802,"")))</f>
        <v/>
      </c>
      <c r="AH802" s="47" t="str">
        <f t="shared" si="95"/>
        <v/>
      </c>
      <c r="AI802" s="142" t="str">
        <f t="shared" si="94"/>
        <v/>
      </c>
      <c r="AJ802" s="6"/>
      <c r="AK802" s="43"/>
    </row>
    <row r="803" spans="1:37">
      <c r="A803" s="47" t="str">
        <f t="shared" ref="A803:A866" si="96">E803</f>
        <v/>
      </c>
      <c r="B803" s="138" t="str">
        <f t="shared" ref="B803:B866" si="97">IF(G803="","",IF(C803="","X",A803&amp;TEXT(C803,"000")))</f>
        <v/>
      </c>
      <c r="C803" s="303"/>
      <c r="D803" s="47">
        <v>769</v>
      </c>
      <c r="E803" s="47" t="str">
        <f t="shared" ref="E803:E866" si="98">IF($H803="M",VLOOKUP($I803,$D$4:$F$9,2,0),IF(H803="F",VLOOKUP($I803,$D$4:$F$9,3,0),IF($H803="","")))</f>
        <v/>
      </c>
      <c r="F803" s="6"/>
      <c r="G803" s="6"/>
      <c r="H803" s="6"/>
      <c r="I803" s="6"/>
      <c r="J803" s="5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8"/>
      <c r="Z803" s="6"/>
      <c r="AA803" s="37"/>
      <c r="AB803" s="6"/>
      <c r="AC803" s="6"/>
      <c r="AD803" s="6"/>
      <c r="AE803" s="141" t="str">
        <f t="shared" si="93"/>
        <v/>
      </c>
      <c r="AF803" s="14" t="str">
        <f t="shared" ref="AF803:AF866" si="99">IF(AG803="","",$AF$31)</f>
        <v/>
      </c>
      <c r="AG803" s="306" t="str">
        <f>UPPER(IF($X803="","",IF(COUNTIF($AG$34:$AG802,$X803)&lt;1,$X803,"")))</f>
        <v/>
      </c>
      <c r="AH803" s="47" t="str">
        <f t="shared" si="95"/>
        <v/>
      </c>
      <c r="AI803" s="142" t="str">
        <f t="shared" si="94"/>
        <v/>
      </c>
      <c r="AJ803" s="6"/>
      <c r="AK803" s="43"/>
    </row>
    <row r="804" spans="1:37">
      <c r="A804" s="47" t="str">
        <f t="shared" si="96"/>
        <v/>
      </c>
      <c r="B804" s="138" t="str">
        <f t="shared" si="97"/>
        <v/>
      </c>
      <c r="C804" s="303"/>
      <c r="D804" s="47">
        <v>770</v>
      </c>
      <c r="E804" s="47" t="str">
        <f t="shared" si="98"/>
        <v/>
      </c>
      <c r="F804" s="6"/>
      <c r="G804" s="6"/>
      <c r="H804" s="6"/>
      <c r="I804" s="6"/>
      <c r="J804" s="5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8"/>
      <c r="Z804" s="6"/>
      <c r="AA804" s="37"/>
      <c r="AB804" s="6"/>
      <c r="AC804" s="6"/>
      <c r="AD804" s="6"/>
      <c r="AE804" s="141" t="str">
        <f t="shared" ref="AE804:AE867" si="100">IF(I804="","",IF(COUNTA(K804:U804)&gt;4,"超過項目上限",IF(COUNTA(K804:U804)=0,"請選個人項目",IF(COUNTA(Z804)=1,COUNTA(K804:U804)*($AE$31+$AE$32)+$AE$30,IF(COUNTA(Z804)=0,COUNTA(K804:U804)*$AE$31+$AE$30,"輸入錯誤")))))</f>
        <v/>
      </c>
      <c r="AF804" s="14" t="str">
        <f t="shared" si="99"/>
        <v/>
      </c>
      <c r="AG804" s="306" t="str">
        <f>UPPER(IF($X804="","",IF(COUNTIF($AG$34:$AG803,$X804)&lt;1,$X804,"")))</f>
        <v/>
      </c>
      <c r="AH804" s="47" t="str">
        <f t="shared" si="95"/>
        <v/>
      </c>
      <c r="AI804" s="142" t="str">
        <f t="shared" ref="AI804:AI867" si="101">IF($E804="","",IF(ISTEXT($AE804),"輸入有錯誤",IF($Y804="",SUM($AE804:$AF804)+$AK804,SUM($AE804:$AF804)+$AK804+$Y$34)))</f>
        <v/>
      </c>
      <c r="AJ804" s="6"/>
      <c r="AK804" s="43"/>
    </row>
    <row r="805" spans="1:37">
      <c r="A805" s="47" t="str">
        <f t="shared" si="96"/>
        <v/>
      </c>
      <c r="B805" s="138" t="str">
        <f t="shared" si="97"/>
        <v/>
      </c>
      <c r="C805" s="303"/>
      <c r="D805" s="47">
        <v>771</v>
      </c>
      <c r="E805" s="47" t="str">
        <f t="shared" si="98"/>
        <v/>
      </c>
      <c r="F805" s="6"/>
      <c r="G805" s="6"/>
      <c r="H805" s="6"/>
      <c r="I805" s="6"/>
      <c r="J805" s="5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8"/>
      <c r="Z805" s="6"/>
      <c r="AA805" s="37"/>
      <c r="AB805" s="6"/>
      <c r="AC805" s="6"/>
      <c r="AD805" s="6"/>
      <c r="AE805" s="141" t="str">
        <f t="shared" si="100"/>
        <v/>
      </c>
      <c r="AF805" s="14" t="str">
        <f t="shared" si="99"/>
        <v/>
      </c>
      <c r="AG805" s="306" t="str">
        <f>UPPER(IF($X805="","",IF(COUNTIF($AG$34:$AG804,$X805)&lt;1,$X805,"")))</f>
        <v/>
      </c>
      <c r="AH805" s="47" t="str">
        <f t="shared" si="95"/>
        <v/>
      </c>
      <c r="AI805" s="142" t="str">
        <f t="shared" si="101"/>
        <v/>
      </c>
      <c r="AJ805" s="6"/>
      <c r="AK805" s="43"/>
    </row>
    <row r="806" spans="1:37">
      <c r="A806" s="47" t="str">
        <f t="shared" si="96"/>
        <v/>
      </c>
      <c r="B806" s="138" t="str">
        <f t="shared" si="97"/>
        <v/>
      </c>
      <c r="C806" s="303"/>
      <c r="D806" s="47">
        <v>772</v>
      </c>
      <c r="E806" s="47" t="str">
        <f t="shared" si="98"/>
        <v/>
      </c>
      <c r="F806" s="6"/>
      <c r="G806" s="6"/>
      <c r="H806" s="6"/>
      <c r="I806" s="6"/>
      <c r="J806" s="5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8"/>
      <c r="Z806" s="6"/>
      <c r="AA806" s="37"/>
      <c r="AB806" s="6"/>
      <c r="AC806" s="6"/>
      <c r="AD806" s="6"/>
      <c r="AE806" s="141" t="str">
        <f t="shared" si="100"/>
        <v/>
      </c>
      <c r="AF806" s="14" t="str">
        <f t="shared" si="99"/>
        <v/>
      </c>
      <c r="AG806" s="306" t="str">
        <f>UPPER(IF($X806="","",IF(COUNTIF($AG$34:$AG805,$X806)&lt;1,$X806,"")))</f>
        <v/>
      </c>
      <c r="AH806" s="47" t="str">
        <f t="shared" si="95"/>
        <v/>
      </c>
      <c r="AI806" s="142" t="str">
        <f t="shared" si="101"/>
        <v/>
      </c>
      <c r="AJ806" s="6"/>
      <c r="AK806" s="43"/>
    </row>
    <row r="807" spans="1:37">
      <c r="A807" s="47" t="str">
        <f t="shared" si="96"/>
        <v/>
      </c>
      <c r="B807" s="138" t="str">
        <f t="shared" si="97"/>
        <v/>
      </c>
      <c r="C807" s="303"/>
      <c r="D807" s="47">
        <v>773</v>
      </c>
      <c r="E807" s="47" t="str">
        <f t="shared" si="98"/>
        <v/>
      </c>
      <c r="F807" s="6"/>
      <c r="G807" s="6"/>
      <c r="H807" s="6"/>
      <c r="I807" s="6"/>
      <c r="J807" s="5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8"/>
      <c r="Z807" s="6"/>
      <c r="AA807" s="37"/>
      <c r="AB807" s="6"/>
      <c r="AC807" s="6"/>
      <c r="AD807" s="6"/>
      <c r="AE807" s="141" t="str">
        <f t="shared" si="100"/>
        <v/>
      </c>
      <c r="AF807" s="14" t="str">
        <f t="shared" si="99"/>
        <v/>
      </c>
      <c r="AG807" s="306" t="str">
        <f>UPPER(IF($X807="","",IF(COUNTIF($AG$34:$AG806,$X807)&lt;1,$X807,"")))</f>
        <v/>
      </c>
      <c r="AH807" s="47" t="str">
        <f t="shared" si="95"/>
        <v/>
      </c>
      <c r="AI807" s="142" t="str">
        <f t="shared" si="101"/>
        <v/>
      </c>
      <c r="AJ807" s="6"/>
      <c r="AK807" s="43"/>
    </row>
    <row r="808" spans="1:37">
      <c r="A808" s="47" t="str">
        <f t="shared" si="96"/>
        <v/>
      </c>
      <c r="B808" s="138" t="str">
        <f t="shared" si="97"/>
        <v/>
      </c>
      <c r="C808" s="303"/>
      <c r="D808" s="47">
        <v>774</v>
      </c>
      <c r="E808" s="47" t="str">
        <f t="shared" si="98"/>
        <v/>
      </c>
      <c r="F808" s="6"/>
      <c r="G808" s="6"/>
      <c r="H808" s="6"/>
      <c r="I808" s="6"/>
      <c r="J808" s="5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8"/>
      <c r="Z808" s="6"/>
      <c r="AA808" s="37"/>
      <c r="AB808" s="6"/>
      <c r="AC808" s="6"/>
      <c r="AD808" s="6"/>
      <c r="AE808" s="141" t="str">
        <f t="shared" si="100"/>
        <v/>
      </c>
      <c r="AF808" s="14" t="str">
        <f t="shared" si="99"/>
        <v/>
      </c>
      <c r="AG808" s="306" t="str">
        <f>UPPER(IF($X808="","",IF(COUNTIF($AG$34:$AG807,$X808)&lt;1,$X808,"")))</f>
        <v/>
      </c>
      <c r="AH808" s="47" t="str">
        <f t="shared" si="95"/>
        <v/>
      </c>
      <c r="AI808" s="142" t="str">
        <f t="shared" si="101"/>
        <v/>
      </c>
      <c r="AJ808" s="6"/>
      <c r="AK808" s="43"/>
    </row>
    <row r="809" spans="1:37">
      <c r="A809" s="47" t="str">
        <f t="shared" si="96"/>
        <v/>
      </c>
      <c r="B809" s="138" t="str">
        <f t="shared" si="97"/>
        <v/>
      </c>
      <c r="C809" s="303"/>
      <c r="D809" s="47">
        <v>775</v>
      </c>
      <c r="E809" s="47" t="str">
        <f t="shared" si="98"/>
        <v/>
      </c>
      <c r="F809" s="6"/>
      <c r="G809" s="6"/>
      <c r="H809" s="6"/>
      <c r="I809" s="6"/>
      <c r="J809" s="5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8"/>
      <c r="Z809" s="6"/>
      <c r="AA809" s="37"/>
      <c r="AB809" s="6"/>
      <c r="AC809" s="6"/>
      <c r="AD809" s="6"/>
      <c r="AE809" s="141" t="str">
        <f t="shared" si="100"/>
        <v/>
      </c>
      <c r="AF809" s="14" t="str">
        <f t="shared" si="99"/>
        <v/>
      </c>
      <c r="AG809" s="306" t="str">
        <f>UPPER(IF($X809="","",IF(COUNTIF($AG$34:$AG808,$X809)&lt;1,$X809,"")))</f>
        <v/>
      </c>
      <c r="AH809" s="47" t="str">
        <f t="shared" si="95"/>
        <v/>
      </c>
      <c r="AI809" s="142" t="str">
        <f t="shared" si="101"/>
        <v/>
      </c>
      <c r="AJ809" s="6"/>
      <c r="AK809" s="43"/>
    </row>
    <row r="810" spans="1:37">
      <c r="A810" s="47" t="str">
        <f t="shared" si="96"/>
        <v/>
      </c>
      <c r="B810" s="138" t="str">
        <f t="shared" si="97"/>
        <v/>
      </c>
      <c r="C810" s="303"/>
      <c r="D810" s="47">
        <v>776</v>
      </c>
      <c r="E810" s="47" t="str">
        <f t="shared" si="98"/>
        <v/>
      </c>
      <c r="F810" s="6"/>
      <c r="G810" s="6"/>
      <c r="H810" s="6"/>
      <c r="I810" s="6"/>
      <c r="J810" s="5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8"/>
      <c r="Z810" s="6"/>
      <c r="AA810" s="37"/>
      <c r="AB810" s="6"/>
      <c r="AC810" s="6"/>
      <c r="AD810" s="6"/>
      <c r="AE810" s="141" t="str">
        <f t="shared" si="100"/>
        <v/>
      </c>
      <c r="AF810" s="14" t="str">
        <f t="shared" si="99"/>
        <v/>
      </c>
      <c r="AG810" s="306" t="str">
        <f>UPPER(IF($X810="","",IF(COUNTIF($AG$34:$AG809,$X810)&lt;1,$X810,"")))</f>
        <v/>
      </c>
      <c r="AH810" s="47" t="str">
        <f t="shared" si="95"/>
        <v/>
      </c>
      <c r="AI810" s="142" t="str">
        <f t="shared" si="101"/>
        <v/>
      </c>
      <c r="AJ810" s="6"/>
      <c r="AK810" s="43"/>
    </row>
    <row r="811" spans="1:37">
      <c r="A811" s="47" t="str">
        <f t="shared" si="96"/>
        <v/>
      </c>
      <c r="B811" s="138" t="str">
        <f t="shared" si="97"/>
        <v/>
      </c>
      <c r="C811" s="303"/>
      <c r="D811" s="47">
        <v>777</v>
      </c>
      <c r="E811" s="47" t="str">
        <f t="shared" si="98"/>
        <v/>
      </c>
      <c r="F811" s="6"/>
      <c r="G811" s="6"/>
      <c r="H811" s="6"/>
      <c r="I811" s="6"/>
      <c r="J811" s="5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8"/>
      <c r="Z811" s="6"/>
      <c r="AA811" s="37"/>
      <c r="AB811" s="6"/>
      <c r="AC811" s="6"/>
      <c r="AD811" s="6"/>
      <c r="AE811" s="141" t="str">
        <f t="shared" si="100"/>
        <v/>
      </c>
      <c r="AF811" s="14" t="str">
        <f t="shared" si="99"/>
        <v/>
      </c>
      <c r="AG811" s="306" t="str">
        <f>UPPER(IF($X811="","",IF(COUNTIF($AG$34:$AG810,$X811)&lt;1,$X811,"")))</f>
        <v/>
      </c>
      <c r="AH811" s="47" t="str">
        <f t="shared" si="95"/>
        <v/>
      </c>
      <c r="AI811" s="142" t="str">
        <f t="shared" si="101"/>
        <v/>
      </c>
      <c r="AJ811" s="6"/>
      <c r="AK811" s="43"/>
    </row>
    <row r="812" spans="1:37">
      <c r="A812" s="47" t="str">
        <f t="shared" si="96"/>
        <v/>
      </c>
      <c r="B812" s="138" t="str">
        <f t="shared" si="97"/>
        <v/>
      </c>
      <c r="C812" s="303"/>
      <c r="D812" s="47">
        <v>778</v>
      </c>
      <c r="E812" s="47" t="str">
        <f t="shared" si="98"/>
        <v/>
      </c>
      <c r="F812" s="6"/>
      <c r="G812" s="6"/>
      <c r="H812" s="6"/>
      <c r="I812" s="6"/>
      <c r="J812" s="5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8"/>
      <c r="Z812" s="6"/>
      <c r="AA812" s="37"/>
      <c r="AB812" s="6"/>
      <c r="AC812" s="6"/>
      <c r="AD812" s="6"/>
      <c r="AE812" s="141" t="str">
        <f t="shared" si="100"/>
        <v/>
      </c>
      <c r="AF812" s="14" t="str">
        <f t="shared" si="99"/>
        <v/>
      </c>
      <c r="AG812" s="306" t="str">
        <f>UPPER(IF($X812="","",IF(COUNTIF($AG$34:$AG811,$X812)&lt;1,$X812,"")))</f>
        <v/>
      </c>
      <c r="AH812" s="47" t="str">
        <f t="shared" si="95"/>
        <v/>
      </c>
      <c r="AI812" s="142" t="str">
        <f t="shared" si="101"/>
        <v/>
      </c>
      <c r="AJ812" s="6"/>
      <c r="AK812" s="43"/>
    </row>
    <row r="813" spans="1:37">
      <c r="A813" s="47" t="str">
        <f t="shared" si="96"/>
        <v/>
      </c>
      <c r="B813" s="138" t="str">
        <f t="shared" si="97"/>
        <v/>
      </c>
      <c r="C813" s="303"/>
      <c r="D813" s="47">
        <v>779</v>
      </c>
      <c r="E813" s="47" t="str">
        <f t="shared" si="98"/>
        <v/>
      </c>
      <c r="F813" s="6"/>
      <c r="G813" s="6"/>
      <c r="H813" s="6"/>
      <c r="I813" s="6"/>
      <c r="J813" s="5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8"/>
      <c r="Z813" s="6"/>
      <c r="AA813" s="37"/>
      <c r="AB813" s="6"/>
      <c r="AC813" s="6"/>
      <c r="AD813" s="6"/>
      <c r="AE813" s="141" t="str">
        <f t="shared" si="100"/>
        <v/>
      </c>
      <c r="AF813" s="14" t="str">
        <f t="shared" si="99"/>
        <v/>
      </c>
      <c r="AG813" s="306" t="str">
        <f>UPPER(IF($X813="","",IF(COUNTIF($AG$34:$AG812,$X813)&lt;1,$X813,"")))</f>
        <v/>
      </c>
      <c r="AH813" s="47" t="str">
        <f t="shared" si="95"/>
        <v/>
      </c>
      <c r="AI813" s="142" t="str">
        <f t="shared" si="101"/>
        <v/>
      </c>
      <c r="AJ813" s="6"/>
      <c r="AK813" s="43"/>
    </row>
    <row r="814" spans="1:37">
      <c r="A814" s="47" t="str">
        <f t="shared" si="96"/>
        <v/>
      </c>
      <c r="B814" s="138" t="str">
        <f t="shared" si="97"/>
        <v/>
      </c>
      <c r="C814" s="303"/>
      <c r="D814" s="47">
        <v>780</v>
      </c>
      <c r="E814" s="47" t="str">
        <f t="shared" si="98"/>
        <v/>
      </c>
      <c r="F814" s="6"/>
      <c r="G814" s="6"/>
      <c r="H814" s="6"/>
      <c r="I814" s="6"/>
      <c r="J814" s="5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8"/>
      <c r="Z814" s="6"/>
      <c r="AA814" s="37"/>
      <c r="AB814" s="6"/>
      <c r="AC814" s="6"/>
      <c r="AD814" s="6"/>
      <c r="AE814" s="141" t="str">
        <f t="shared" si="100"/>
        <v/>
      </c>
      <c r="AF814" s="14" t="str">
        <f t="shared" si="99"/>
        <v/>
      </c>
      <c r="AG814" s="306" t="str">
        <f>UPPER(IF($X814="","",IF(COUNTIF($AG$34:$AG813,$X814)&lt;1,$X814,"")))</f>
        <v/>
      </c>
      <c r="AH814" s="47" t="str">
        <f t="shared" si="95"/>
        <v/>
      </c>
      <c r="AI814" s="142" t="str">
        <f t="shared" si="101"/>
        <v/>
      </c>
      <c r="AJ814" s="6"/>
      <c r="AK814" s="43"/>
    </row>
    <row r="815" spans="1:37">
      <c r="A815" s="47" t="str">
        <f t="shared" si="96"/>
        <v/>
      </c>
      <c r="B815" s="138" t="str">
        <f t="shared" si="97"/>
        <v/>
      </c>
      <c r="C815" s="303"/>
      <c r="D815" s="47">
        <v>781</v>
      </c>
      <c r="E815" s="47" t="str">
        <f t="shared" si="98"/>
        <v/>
      </c>
      <c r="F815" s="6"/>
      <c r="G815" s="6"/>
      <c r="H815" s="6"/>
      <c r="I815" s="6"/>
      <c r="J815" s="5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8"/>
      <c r="Z815" s="6"/>
      <c r="AA815" s="37"/>
      <c r="AB815" s="6"/>
      <c r="AC815" s="6"/>
      <c r="AD815" s="6"/>
      <c r="AE815" s="141" t="str">
        <f t="shared" si="100"/>
        <v/>
      </c>
      <c r="AF815" s="14" t="str">
        <f t="shared" si="99"/>
        <v/>
      </c>
      <c r="AG815" s="306" t="str">
        <f>UPPER(IF($X815="","",IF(COUNTIF($AG$34:$AG814,$X815)&lt;1,$X815,"")))</f>
        <v/>
      </c>
      <c r="AH815" s="47" t="str">
        <f t="shared" si="95"/>
        <v/>
      </c>
      <c r="AI815" s="142" t="str">
        <f t="shared" si="101"/>
        <v/>
      </c>
      <c r="AJ815" s="6"/>
      <c r="AK815" s="43"/>
    </row>
    <row r="816" spans="1:37">
      <c r="A816" s="47" t="str">
        <f t="shared" si="96"/>
        <v/>
      </c>
      <c r="B816" s="138" t="str">
        <f t="shared" si="97"/>
        <v/>
      </c>
      <c r="C816" s="303"/>
      <c r="D816" s="47">
        <v>782</v>
      </c>
      <c r="E816" s="47" t="str">
        <f t="shared" si="98"/>
        <v/>
      </c>
      <c r="F816" s="6"/>
      <c r="G816" s="6"/>
      <c r="H816" s="6"/>
      <c r="I816" s="6"/>
      <c r="J816" s="5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8"/>
      <c r="Z816" s="6"/>
      <c r="AA816" s="37"/>
      <c r="AB816" s="6"/>
      <c r="AC816" s="6"/>
      <c r="AD816" s="6"/>
      <c r="AE816" s="141" t="str">
        <f t="shared" si="100"/>
        <v/>
      </c>
      <c r="AF816" s="14" t="str">
        <f t="shared" si="99"/>
        <v/>
      </c>
      <c r="AG816" s="306" t="str">
        <f>UPPER(IF($X816="","",IF(COUNTIF($AG$34:$AG815,$X816)&lt;1,$X816,"")))</f>
        <v/>
      </c>
      <c r="AH816" s="47" t="str">
        <f t="shared" si="95"/>
        <v/>
      </c>
      <c r="AI816" s="142" t="str">
        <f t="shared" si="101"/>
        <v/>
      </c>
      <c r="AJ816" s="6"/>
      <c r="AK816" s="43"/>
    </row>
    <row r="817" spans="1:37">
      <c r="A817" s="47" t="str">
        <f t="shared" si="96"/>
        <v/>
      </c>
      <c r="B817" s="138" t="str">
        <f t="shared" si="97"/>
        <v/>
      </c>
      <c r="C817" s="303"/>
      <c r="D817" s="47">
        <v>783</v>
      </c>
      <c r="E817" s="47" t="str">
        <f t="shared" si="98"/>
        <v/>
      </c>
      <c r="F817" s="6"/>
      <c r="G817" s="6"/>
      <c r="H817" s="6"/>
      <c r="I817" s="6"/>
      <c r="J817" s="5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8"/>
      <c r="Z817" s="6"/>
      <c r="AA817" s="37"/>
      <c r="AB817" s="6"/>
      <c r="AC817" s="6"/>
      <c r="AD817" s="6"/>
      <c r="AE817" s="141" t="str">
        <f t="shared" si="100"/>
        <v/>
      </c>
      <c r="AF817" s="14" t="str">
        <f t="shared" si="99"/>
        <v/>
      </c>
      <c r="AG817" s="306" t="str">
        <f>UPPER(IF($X817="","",IF(COUNTIF($AG$34:$AG816,$X817)&lt;1,$X817,"")))</f>
        <v/>
      </c>
      <c r="AH817" s="47" t="str">
        <f t="shared" si="95"/>
        <v/>
      </c>
      <c r="AI817" s="142" t="str">
        <f t="shared" si="101"/>
        <v/>
      </c>
      <c r="AJ817" s="6"/>
      <c r="AK817" s="43"/>
    </row>
    <row r="818" spans="1:37">
      <c r="A818" s="47" t="str">
        <f t="shared" si="96"/>
        <v/>
      </c>
      <c r="B818" s="138" t="str">
        <f t="shared" si="97"/>
        <v/>
      </c>
      <c r="C818" s="303"/>
      <c r="D818" s="47">
        <v>784</v>
      </c>
      <c r="E818" s="47" t="str">
        <f t="shared" si="98"/>
        <v/>
      </c>
      <c r="F818" s="6"/>
      <c r="G818" s="6"/>
      <c r="H818" s="6"/>
      <c r="I818" s="6"/>
      <c r="J818" s="5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8"/>
      <c r="Z818" s="6"/>
      <c r="AA818" s="37"/>
      <c r="AB818" s="6"/>
      <c r="AC818" s="6"/>
      <c r="AD818" s="6"/>
      <c r="AE818" s="141" t="str">
        <f t="shared" si="100"/>
        <v/>
      </c>
      <c r="AF818" s="14" t="str">
        <f t="shared" si="99"/>
        <v/>
      </c>
      <c r="AG818" s="306" t="str">
        <f>UPPER(IF($X818="","",IF(COUNTIF($AG$34:$AG817,$X818)&lt;1,$X818,"")))</f>
        <v/>
      </c>
      <c r="AH818" s="47" t="str">
        <f t="shared" si="95"/>
        <v/>
      </c>
      <c r="AI818" s="142" t="str">
        <f t="shared" si="101"/>
        <v/>
      </c>
      <c r="AJ818" s="6"/>
      <c r="AK818" s="43"/>
    </row>
    <row r="819" spans="1:37">
      <c r="A819" s="47" t="str">
        <f t="shared" si="96"/>
        <v/>
      </c>
      <c r="B819" s="138" t="str">
        <f t="shared" si="97"/>
        <v/>
      </c>
      <c r="C819" s="303"/>
      <c r="D819" s="47">
        <v>785</v>
      </c>
      <c r="E819" s="47" t="str">
        <f t="shared" si="98"/>
        <v/>
      </c>
      <c r="F819" s="6"/>
      <c r="G819" s="6"/>
      <c r="H819" s="6"/>
      <c r="I819" s="6"/>
      <c r="J819" s="5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8"/>
      <c r="Z819" s="6"/>
      <c r="AA819" s="37"/>
      <c r="AB819" s="6"/>
      <c r="AC819" s="6"/>
      <c r="AD819" s="6"/>
      <c r="AE819" s="141" t="str">
        <f t="shared" si="100"/>
        <v/>
      </c>
      <c r="AF819" s="14" t="str">
        <f t="shared" si="99"/>
        <v/>
      </c>
      <c r="AG819" s="306" t="str">
        <f>UPPER(IF($X819="","",IF(COUNTIF($AG$34:$AG818,$X819)&lt;1,$X819,"")))</f>
        <v/>
      </c>
      <c r="AH819" s="47" t="str">
        <f t="shared" si="95"/>
        <v/>
      </c>
      <c r="AI819" s="142" t="str">
        <f t="shared" si="101"/>
        <v/>
      </c>
      <c r="AJ819" s="6"/>
      <c r="AK819" s="43"/>
    </row>
    <row r="820" spans="1:37">
      <c r="A820" s="47" t="str">
        <f t="shared" si="96"/>
        <v/>
      </c>
      <c r="B820" s="138" t="str">
        <f t="shared" si="97"/>
        <v/>
      </c>
      <c r="C820" s="303"/>
      <c r="D820" s="47">
        <v>786</v>
      </c>
      <c r="E820" s="47" t="str">
        <f t="shared" si="98"/>
        <v/>
      </c>
      <c r="F820" s="6"/>
      <c r="G820" s="6"/>
      <c r="H820" s="6"/>
      <c r="I820" s="6"/>
      <c r="J820" s="5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8"/>
      <c r="Z820" s="6"/>
      <c r="AA820" s="37"/>
      <c r="AB820" s="6"/>
      <c r="AC820" s="6"/>
      <c r="AD820" s="6"/>
      <c r="AE820" s="141" t="str">
        <f t="shared" si="100"/>
        <v/>
      </c>
      <c r="AF820" s="14" t="str">
        <f t="shared" si="99"/>
        <v/>
      </c>
      <c r="AG820" s="306" t="str">
        <f>UPPER(IF($X820="","",IF(COUNTIF($AG$34:$AG819,$X820)&lt;1,$X820,"")))</f>
        <v/>
      </c>
      <c r="AH820" s="47" t="str">
        <f t="shared" si="95"/>
        <v/>
      </c>
      <c r="AI820" s="142" t="str">
        <f t="shared" si="101"/>
        <v/>
      </c>
      <c r="AJ820" s="6"/>
      <c r="AK820" s="43"/>
    </row>
    <row r="821" spans="1:37">
      <c r="A821" s="47" t="str">
        <f t="shared" si="96"/>
        <v/>
      </c>
      <c r="B821" s="138" t="str">
        <f t="shared" si="97"/>
        <v/>
      </c>
      <c r="C821" s="303"/>
      <c r="D821" s="47">
        <v>787</v>
      </c>
      <c r="E821" s="47" t="str">
        <f t="shared" si="98"/>
        <v/>
      </c>
      <c r="F821" s="6"/>
      <c r="G821" s="6"/>
      <c r="H821" s="6"/>
      <c r="I821" s="6"/>
      <c r="J821" s="5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8"/>
      <c r="Z821" s="6"/>
      <c r="AA821" s="37"/>
      <c r="AB821" s="6"/>
      <c r="AC821" s="6"/>
      <c r="AD821" s="6"/>
      <c r="AE821" s="141" t="str">
        <f t="shared" si="100"/>
        <v/>
      </c>
      <c r="AF821" s="14" t="str">
        <f t="shared" si="99"/>
        <v/>
      </c>
      <c r="AG821" s="306" t="str">
        <f>UPPER(IF($X821="","",IF(COUNTIF($AG$34:$AG820,$X821)&lt;1,$X821,"")))</f>
        <v/>
      </c>
      <c r="AH821" s="47" t="str">
        <f t="shared" si="95"/>
        <v/>
      </c>
      <c r="AI821" s="142" t="str">
        <f t="shared" si="101"/>
        <v/>
      </c>
      <c r="AJ821" s="6"/>
      <c r="AK821" s="43"/>
    </row>
    <row r="822" spans="1:37">
      <c r="A822" s="47" t="str">
        <f t="shared" si="96"/>
        <v/>
      </c>
      <c r="B822" s="138" t="str">
        <f t="shared" si="97"/>
        <v/>
      </c>
      <c r="C822" s="303"/>
      <c r="D822" s="47">
        <v>788</v>
      </c>
      <c r="E822" s="47" t="str">
        <f t="shared" si="98"/>
        <v/>
      </c>
      <c r="F822" s="6"/>
      <c r="G822" s="6"/>
      <c r="H822" s="6"/>
      <c r="I822" s="6"/>
      <c r="J822" s="5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8"/>
      <c r="Z822" s="6"/>
      <c r="AA822" s="37"/>
      <c r="AB822" s="6"/>
      <c r="AC822" s="6"/>
      <c r="AD822" s="6"/>
      <c r="AE822" s="141" t="str">
        <f t="shared" si="100"/>
        <v/>
      </c>
      <c r="AF822" s="14" t="str">
        <f t="shared" si="99"/>
        <v/>
      </c>
      <c r="AG822" s="306" t="str">
        <f>UPPER(IF($X822="","",IF(COUNTIF($AG$34:$AG821,$X822)&lt;1,$X822,"")))</f>
        <v/>
      </c>
      <c r="AH822" s="47" t="str">
        <f t="shared" si="95"/>
        <v/>
      </c>
      <c r="AI822" s="142" t="str">
        <f t="shared" si="101"/>
        <v/>
      </c>
      <c r="AJ822" s="6"/>
      <c r="AK822" s="43"/>
    </row>
    <row r="823" spans="1:37">
      <c r="A823" s="47" t="str">
        <f t="shared" si="96"/>
        <v/>
      </c>
      <c r="B823" s="138" t="str">
        <f t="shared" si="97"/>
        <v/>
      </c>
      <c r="C823" s="303"/>
      <c r="D823" s="47">
        <v>789</v>
      </c>
      <c r="E823" s="47" t="str">
        <f t="shared" si="98"/>
        <v/>
      </c>
      <c r="F823" s="6"/>
      <c r="G823" s="6"/>
      <c r="H823" s="6"/>
      <c r="I823" s="6"/>
      <c r="J823" s="5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8"/>
      <c r="Z823" s="6"/>
      <c r="AA823" s="37"/>
      <c r="AB823" s="6"/>
      <c r="AC823" s="6"/>
      <c r="AD823" s="6"/>
      <c r="AE823" s="141" t="str">
        <f t="shared" si="100"/>
        <v/>
      </c>
      <c r="AF823" s="14" t="str">
        <f t="shared" si="99"/>
        <v/>
      </c>
      <c r="AG823" s="306" t="str">
        <f>UPPER(IF($X823="","",IF(COUNTIF($AG$34:$AG822,$X823)&lt;1,$X823,"")))</f>
        <v/>
      </c>
      <c r="AH823" s="47" t="str">
        <f t="shared" si="95"/>
        <v/>
      </c>
      <c r="AI823" s="142" t="str">
        <f t="shared" si="101"/>
        <v/>
      </c>
      <c r="AJ823" s="6"/>
      <c r="AK823" s="43"/>
    </row>
    <row r="824" spans="1:37">
      <c r="A824" s="47" t="str">
        <f t="shared" si="96"/>
        <v/>
      </c>
      <c r="B824" s="138" t="str">
        <f t="shared" si="97"/>
        <v/>
      </c>
      <c r="C824" s="303"/>
      <c r="D824" s="47">
        <v>790</v>
      </c>
      <c r="E824" s="47" t="str">
        <f t="shared" si="98"/>
        <v/>
      </c>
      <c r="F824" s="6"/>
      <c r="G824" s="6"/>
      <c r="H824" s="6"/>
      <c r="I824" s="6"/>
      <c r="J824" s="5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8"/>
      <c r="Z824" s="6"/>
      <c r="AA824" s="37"/>
      <c r="AB824" s="6"/>
      <c r="AC824" s="6"/>
      <c r="AD824" s="6"/>
      <c r="AE824" s="141" t="str">
        <f t="shared" si="100"/>
        <v/>
      </c>
      <c r="AF824" s="14" t="str">
        <f t="shared" si="99"/>
        <v/>
      </c>
      <c r="AG824" s="306" t="str">
        <f>UPPER(IF($X824="","",IF(COUNTIF($AG$34:$AG823,$X824)&lt;1,$X824,"")))</f>
        <v/>
      </c>
      <c r="AH824" s="47" t="str">
        <f t="shared" si="95"/>
        <v/>
      </c>
      <c r="AI824" s="142" t="str">
        <f t="shared" si="101"/>
        <v/>
      </c>
      <c r="AJ824" s="6"/>
      <c r="AK824" s="43"/>
    </row>
    <row r="825" spans="1:37">
      <c r="A825" s="47" t="str">
        <f t="shared" si="96"/>
        <v/>
      </c>
      <c r="B825" s="138" t="str">
        <f t="shared" si="97"/>
        <v/>
      </c>
      <c r="C825" s="303"/>
      <c r="D825" s="47">
        <v>791</v>
      </c>
      <c r="E825" s="47" t="str">
        <f t="shared" si="98"/>
        <v/>
      </c>
      <c r="F825" s="6"/>
      <c r="G825" s="6"/>
      <c r="H825" s="6"/>
      <c r="I825" s="6"/>
      <c r="J825" s="5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8"/>
      <c r="Z825" s="6"/>
      <c r="AA825" s="37"/>
      <c r="AB825" s="6"/>
      <c r="AC825" s="6"/>
      <c r="AD825" s="6"/>
      <c r="AE825" s="141" t="str">
        <f t="shared" si="100"/>
        <v/>
      </c>
      <c r="AF825" s="14" t="str">
        <f t="shared" si="99"/>
        <v/>
      </c>
      <c r="AG825" s="306" t="str">
        <f>UPPER(IF($X825="","",IF(COUNTIF($AG$34:$AG824,$X825)&lt;1,$X825,"")))</f>
        <v/>
      </c>
      <c r="AH825" s="47" t="str">
        <f t="shared" si="95"/>
        <v/>
      </c>
      <c r="AI825" s="142" t="str">
        <f t="shared" si="101"/>
        <v/>
      </c>
      <c r="AJ825" s="6"/>
      <c r="AK825" s="43"/>
    </row>
    <row r="826" spans="1:37">
      <c r="A826" s="47" t="str">
        <f t="shared" si="96"/>
        <v/>
      </c>
      <c r="B826" s="138" t="str">
        <f t="shared" si="97"/>
        <v/>
      </c>
      <c r="C826" s="303"/>
      <c r="D826" s="47">
        <v>792</v>
      </c>
      <c r="E826" s="47" t="str">
        <f t="shared" si="98"/>
        <v/>
      </c>
      <c r="F826" s="6"/>
      <c r="G826" s="6"/>
      <c r="H826" s="6"/>
      <c r="I826" s="6"/>
      <c r="J826" s="5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8"/>
      <c r="Z826" s="6"/>
      <c r="AA826" s="37"/>
      <c r="AB826" s="6"/>
      <c r="AC826" s="6"/>
      <c r="AD826" s="6"/>
      <c r="AE826" s="141" t="str">
        <f t="shared" si="100"/>
        <v/>
      </c>
      <c r="AF826" s="14" t="str">
        <f t="shared" si="99"/>
        <v/>
      </c>
      <c r="AG826" s="306" t="str">
        <f>UPPER(IF($X826="","",IF(COUNTIF($AG$34:$AG825,$X826)&lt;1,$X826,"")))</f>
        <v/>
      </c>
      <c r="AH826" s="47" t="str">
        <f t="shared" si="95"/>
        <v/>
      </c>
      <c r="AI826" s="142" t="str">
        <f t="shared" si="101"/>
        <v/>
      </c>
      <c r="AJ826" s="6"/>
      <c r="AK826" s="43"/>
    </row>
    <row r="827" spans="1:37">
      <c r="A827" s="47" t="str">
        <f t="shared" si="96"/>
        <v/>
      </c>
      <c r="B827" s="138" t="str">
        <f t="shared" si="97"/>
        <v/>
      </c>
      <c r="C827" s="303"/>
      <c r="D827" s="47">
        <v>793</v>
      </c>
      <c r="E827" s="47" t="str">
        <f t="shared" si="98"/>
        <v/>
      </c>
      <c r="F827" s="6"/>
      <c r="G827" s="6"/>
      <c r="H827" s="6"/>
      <c r="I827" s="6"/>
      <c r="J827" s="5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8"/>
      <c r="Z827" s="6"/>
      <c r="AA827" s="37"/>
      <c r="AB827" s="6"/>
      <c r="AC827" s="6"/>
      <c r="AD827" s="6"/>
      <c r="AE827" s="141" t="str">
        <f t="shared" si="100"/>
        <v/>
      </c>
      <c r="AF827" s="14" t="str">
        <f t="shared" si="99"/>
        <v/>
      </c>
      <c r="AG827" s="306" t="str">
        <f>UPPER(IF($X827="","",IF(COUNTIF($AG$34:$AG826,$X827)&lt;1,$X827,"")))</f>
        <v/>
      </c>
      <c r="AH827" s="47" t="str">
        <f t="shared" si="95"/>
        <v/>
      </c>
      <c r="AI827" s="142" t="str">
        <f t="shared" si="101"/>
        <v/>
      </c>
      <c r="AJ827" s="6"/>
      <c r="AK827" s="43"/>
    </row>
    <row r="828" spans="1:37">
      <c r="A828" s="47" t="str">
        <f t="shared" si="96"/>
        <v/>
      </c>
      <c r="B828" s="138" t="str">
        <f t="shared" si="97"/>
        <v/>
      </c>
      <c r="C828" s="303"/>
      <c r="D828" s="47">
        <v>794</v>
      </c>
      <c r="E828" s="47" t="str">
        <f t="shared" si="98"/>
        <v/>
      </c>
      <c r="F828" s="6"/>
      <c r="G828" s="6"/>
      <c r="H828" s="6"/>
      <c r="I828" s="6"/>
      <c r="J828" s="5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8"/>
      <c r="Z828" s="6"/>
      <c r="AA828" s="37"/>
      <c r="AB828" s="6"/>
      <c r="AC828" s="6"/>
      <c r="AD828" s="6"/>
      <c r="AE828" s="141" t="str">
        <f t="shared" si="100"/>
        <v/>
      </c>
      <c r="AF828" s="14" t="str">
        <f t="shared" si="99"/>
        <v/>
      </c>
      <c r="AG828" s="306" t="str">
        <f>UPPER(IF($X828="","",IF(COUNTIF($AG$34:$AG827,$X828)&lt;1,$X828,"")))</f>
        <v/>
      </c>
      <c r="AH828" s="47" t="str">
        <f t="shared" si="95"/>
        <v/>
      </c>
      <c r="AI828" s="142" t="str">
        <f t="shared" si="101"/>
        <v/>
      </c>
      <c r="AJ828" s="6"/>
      <c r="AK828" s="43"/>
    </row>
    <row r="829" spans="1:37">
      <c r="A829" s="47" t="str">
        <f t="shared" si="96"/>
        <v/>
      </c>
      <c r="B829" s="138" t="str">
        <f t="shared" si="97"/>
        <v/>
      </c>
      <c r="C829" s="303"/>
      <c r="D829" s="47">
        <v>795</v>
      </c>
      <c r="E829" s="47" t="str">
        <f t="shared" si="98"/>
        <v/>
      </c>
      <c r="F829" s="6"/>
      <c r="G829" s="6"/>
      <c r="H829" s="6"/>
      <c r="I829" s="6"/>
      <c r="J829" s="5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8"/>
      <c r="Z829" s="6"/>
      <c r="AA829" s="37"/>
      <c r="AB829" s="6"/>
      <c r="AC829" s="6"/>
      <c r="AD829" s="6"/>
      <c r="AE829" s="141" t="str">
        <f t="shared" si="100"/>
        <v/>
      </c>
      <c r="AF829" s="14" t="str">
        <f t="shared" si="99"/>
        <v/>
      </c>
      <c r="AG829" s="306" t="str">
        <f>UPPER(IF($X829="","",IF(COUNTIF($AG$34:$AG828,$X829)&lt;1,$X829,"")))</f>
        <v/>
      </c>
      <c r="AH829" s="47" t="str">
        <f t="shared" si="95"/>
        <v/>
      </c>
      <c r="AI829" s="142" t="str">
        <f t="shared" si="101"/>
        <v/>
      </c>
      <c r="AJ829" s="6"/>
      <c r="AK829" s="43"/>
    </row>
    <row r="830" spans="1:37">
      <c r="A830" s="47" t="str">
        <f t="shared" si="96"/>
        <v/>
      </c>
      <c r="B830" s="138" t="str">
        <f t="shared" si="97"/>
        <v/>
      </c>
      <c r="C830" s="303"/>
      <c r="D830" s="47">
        <v>796</v>
      </c>
      <c r="E830" s="47" t="str">
        <f t="shared" si="98"/>
        <v/>
      </c>
      <c r="F830" s="6"/>
      <c r="G830" s="6"/>
      <c r="H830" s="6"/>
      <c r="I830" s="6"/>
      <c r="J830" s="5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8"/>
      <c r="Z830" s="6"/>
      <c r="AA830" s="37"/>
      <c r="AB830" s="6"/>
      <c r="AC830" s="6"/>
      <c r="AD830" s="6"/>
      <c r="AE830" s="141" t="str">
        <f t="shared" si="100"/>
        <v/>
      </c>
      <c r="AF830" s="14" t="str">
        <f t="shared" si="99"/>
        <v/>
      </c>
      <c r="AG830" s="306" t="str">
        <f>UPPER(IF($X830="","",IF(COUNTIF($AG$34:$AG829,$X830)&lt;1,$X830,"")))</f>
        <v/>
      </c>
      <c r="AH830" s="47" t="str">
        <f t="shared" si="95"/>
        <v/>
      </c>
      <c r="AI830" s="142" t="str">
        <f t="shared" si="101"/>
        <v/>
      </c>
      <c r="AJ830" s="6"/>
      <c r="AK830" s="43"/>
    </row>
    <row r="831" spans="1:37">
      <c r="A831" s="47" t="str">
        <f t="shared" si="96"/>
        <v/>
      </c>
      <c r="B831" s="138" t="str">
        <f t="shared" si="97"/>
        <v/>
      </c>
      <c r="C831" s="303"/>
      <c r="D831" s="47">
        <v>797</v>
      </c>
      <c r="E831" s="47" t="str">
        <f t="shared" si="98"/>
        <v/>
      </c>
      <c r="F831" s="6"/>
      <c r="G831" s="6"/>
      <c r="H831" s="6"/>
      <c r="I831" s="6"/>
      <c r="J831" s="5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8"/>
      <c r="Z831" s="6"/>
      <c r="AA831" s="37"/>
      <c r="AB831" s="6"/>
      <c r="AC831" s="6"/>
      <c r="AD831" s="6"/>
      <c r="AE831" s="141" t="str">
        <f t="shared" si="100"/>
        <v/>
      </c>
      <c r="AF831" s="14" t="str">
        <f t="shared" si="99"/>
        <v/>
      </c>
      <c r="AG831" s="306" t="str">
        <f>UPPER(IF($X831="","",IF(COUNTIF($AG$34:$AG830,$X831)&lt;1,$X831,"")))</f>
        <v/>
      </c>
      <c r="AH831" s="47" t="str">
        <f t="shared" si="95"/>
        <v/>
      </c>
      <c r="AI831" s="142" t="str">
        <f t="shared" si="101"/>
        <v/>
      </c>
      <c r="AJ831" s="6"/>
      <c r="AK831" s="43"/>
    </row>
    <row r="832" spans="1:37">
      <c r="A832" s="47" t="str">
        <f t="shared" si="96"/>
        <v/>
      </c>
      <c r="B832" s="138" t="str">
        <f t="shared" si="97"/>
        <v/>
      </c>
      <c r="C832" s="303"/>
      <c r="D832" s="47">
        <v>798</v>
      </c>
      <c r="E832" s="47" t="str">
        <f t="shared" si="98"/>
        <v/>
      </c>
      <c r="F832" s="6"/>
      <c r="G832" s="6"/>
      <c r="H832" s="6"/>
      <c r="I832" s="6"/>
      <c r="J832" s="5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8"/>
      <c r="Z832" s="6"/>
      <c r="AA832" s="37"/>
      <c r="AB832" s="6"/>
      <c r="AC832" s="6"/>
      <c r="AD832" s="6"/>
      <c r="AE832" s="141" t="str">
        <f t="shared" si="100"/>
        <v/>
      </c>
      <c r="AF832" s="14" t="str">
        <f t="shared" si="99"/>
        <v/>
      </c>
      <c r="AG832" s="306" t="str">
        <f>UPPER(IF($X832="","",IF(COUNTIF($AG$34:$AG831,$X832)&lt;1,$X832,"")))</f>
        <v/>
      </c>
      <c r="AH832" s="47" t="str">
        <f t="shared" si="95"/>
        <v/>
      </c>
      <c r="AI832" s="142" t="str">
        <f t="shared" si="101"/>
        <v/>
      </c>
      <c r="AJ832" s="6"/>
      <c r="AK832" s="43"/>
    </row>
    <row r="833" spans="1:37">
      <c r="A833" s="47" t="str">
        <f t="shared" si="96"/>
        <v/>
      </c>
      <c r="B833" s="138" t="str">
        <f t="shared" si="97"/>
        <v/>
      </c>
      <c r="C833" s="303"/>
      <c r="D833" s="47">
        <v>799</v>
      </c>
      <c r="E833" s="47" t="str">
        <f t="shared" si="98"/>
        <v/>
      </c>
      <c r="F833" s="6"/>
      <c r="G833" s="6"/>
      <c r="H833" s="6"/>
      <c r="I833" s="6"/>
      <c r="J833" s="5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8"/>
      <c r="Z833" s="6"/>
      <c r="AA833" s="37"/>
      <c r="AB833" s="6"/>
      <c r="AC833" s="6"/>
      <c r="AD833" s="6"/>
      <c r="AE833" s="141" t="str">
        <f t="shared" si="100"/>
        <v/>
      </c>
      <c r="AF833" s="14" t="str">
        <f t="shared" si="99"/>
        <v/>
      </c>
      <c r="AG833" s="306" t="str">
        <f>UPPER(IF($X833="","",IF(COUNTIF($AG$34:$AG832,$X833)&lt;1,$X833,"")))</f>
        <v/>
      </c>
      <c r="AH833" s="47" t="str">
        <f t="shared" si="95"/>
        <v/>
      </c>
      <c r="AI833" s="142" t="str">
        <f t="shared" si="101"/>
        <v/>
      </c>
      <c r="AJ833" s="6"/>
      <c r="AK833" s="43"/>
    </row>
    <row r="834" spans="1:37">
      <c r="A834" s="47" t="str">
        <f t="shared" si="96"/>
        <v/>
      </c>
      <c r="B834" s="138" t="str">
        <f t="shared" si="97"/>
        <v/>
      </c>
      <c r="C834" s="303"/>
      <c r="D834" s="47">
        <v>800</v>
      </c>
      <c r="E834" s="47" t="str">
        <f t="shared" si="98"/>
        <v/>
      </c>
      <c r="F834" s="6"/>
      <c r="G834" s="6"/>
      <c r="H834" s="6"/>
      <c r="I834" s="6"/>
      <c r="J834" s="5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8"/>
      <c r="Z834" s="6"/>
      <c r="AA834" s="37"/>
      <c r="AB834" s="6"/>
      <c r="AC834" s="6"/>
      <c r="AD834" s="6"/>
      <c r="AE834" s="141" t="str">
        <f t="shared" si="100"/>
        <v/>
      </c>
      <c r="AF834" s="14" t="str">
        <f t="shared" si="99"/>
        <v/>
      </c>
      <c r="AG834" s="306" t="str">
        <f>UPPER(IF($X834="","",IF(COUNTIF($AG$34:$AG833,$X834)&lt;1,$X834,"")))</f>
        <v/>
      </c>
      <c r="AH834" s="47" t="str">
        <f t="shared" si="95"/>
        <v/>
      </c>
      <c r="AI834" s="142" t="str">
        <f t="shared" si="101"/>
        <v/>
      </c>
      <c r="AJ834" s="6"/>
      <c r="AK834" s="43"/>
    </row>
    <row r="835" spans="1:37">
      <c r="A835" s="47" t="str">
        <f t="shared" si="96"/>
        <v/>
      </c>
      <c r="B835" s="138" t="str">
        <f t="shared" si="97"/>
        <v/>
      </c>
      <c r="C835" s="303"/>
      <c r="D835" s="47">
        <v>801</v>
      </c>
      <c r="E835" s="47" t="str">
        <f t="shared" si="98"/>
        <v/>
      </c>
      <c r="F835" s="6"/>
      <c r="G835" s="6"/>
      <c r="H835" s="6"/>
      <c r="I835" s="6"/>
      <c r="J835" s="5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8"/>
      <c r="Z835" s="6"/>
      <c r="AA835" s="37"/>
      <c r="AB835" s="6"/>
      <c r="AC835" s="6"/>
      <c r="AD835" s="6"/>
      <c r="AE835" s="141" t="str">
        <f t="shared" si="100"/>
        <v/>
      </c>
      <c r="AF835" s="14" t="str">
        <f t="shared" si="99"/>
        <v/>
      </c>
      <c r="AG835" s="306" t="str">
        <f>UPPER(IF($X835="","",IF(COUNTIF($AG$34:$AG834,$X835)&lt;1,$X835,"")))</f>
        <v/>
      </c>
      <c r="AH835" s="47" t="str">
        <f t="shared" si="95"/>
        <v/>
      </c>
      <c r="AI835" s="142" t="str">
        <f t="shared" si="101"/>
        <v/>
      </c>
      <c r="AJ835" s="6"/>
      <c r="AK835" s="43"/>
    </row>
    <row r="836" spans="1:37">
      <c r="A836" s="47" t="str">
        <f t="shared" si="96"/>
        <v/>
      </c>
      <c r="B836" s="138" t="str">
        <f t="shared" si="97"/>
        <v/>
      </c>
      <c r="C836" s="303"/>
      <c r="D836" s="47">
        <v>802</v>
      </c>
      <c r="E836" s="47" t="str">
        <f t="shared" si="98"/>
        <v/>
      </c>
      <c r="F836" s="6"/>
      <c r="G836" s="6"/>
      <c r="H836" s="6"/>
      <c r="I836" s="6"/>
      <c r="J836" s="5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8"/>
      <c r="Z836" s="6"/>
      <c r="AA836" s="37"/>
      <c r="AB836" s="6"/>
      <c r="AC836" s="6"/>
      <c r="AD836" s="6"/>
      <c r="AE836" s="141" t="str">
        <f t="shared" si="100"/>
        <v/>
      </c>
      <c r="AF836" s="14" t="str">
        <f t="shared" si="99"/>
        <v/>
      </c>
      <c r="AG836" s="306" t="str">
        <f>UPPER(IF($X836="","",IF(COUNTIF($AG$34:$AG835,$X836)&lt;1,$X836,"")))</f>
        <v/>
      </c>
      <c r="AH836" s="47" t="str">
        <f t="shared" si="95"/>
        <v/>
      </c>
      <c r="AI836" s="142" t="str">
        <f t="shared" si="101"/>
        <v/>
      </c>
      <c r="AJ836" s="6"/>
      <c r="AK836" s="43"/>
    </row>
    <row r="837" spans="1:37">
      <c r="A837" s="47" t="str">
        <f t="shared" si="96"/>
        <v/>
      </c>
      <c r="B837" s="138" t="str">
        <f t="shared" si="97"/>
        <v/>
      </c>
      <c r="C837" s="303"/>
      <c r="D837" s="47">
        <v>803</v>
      </c>
      <c r="E837" s="47" t="str">
        <f t="shared" si="98"/>
        <v/>
      </c>
      <c r="F837" s="6"/>
      <c r="G837" s="6"/>
      <c r="H837" s="6"/>
      <c r="I837" s="6"/>
      <c r="J837" s="5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8"/>
      <c r="Z837" s="6"/>
      <c r="AA837" s="37"/>
      <c r="AB837" s="6"/>
      <c r="AC837" s="6"/>
      <c r="AD837" s="6"/>
      <c r="AE837" s="141" t="str">
        <f t="shared" si="100"/>
        <v/>
      </c>
      <c r="AF837" s="14" t="str">
        <f t="shared" si="99"/>
        <v/>
      </c>
      <c r="AG837" s="306" t="str">
        <f>UPPER(IF($X837="","",IF(COUNTIF($AG$34:$AG836,$X837)&lt;1,$X837,"")))</f>
        <v/>
      </c>
      <c r="AH837" s="47" t="str">
        <f t="shared" si="95"/>
        <v/>
      </c>
      <c r="AI837" s="142" t="str">
        <f t="shared" si="101"/>
        <v/>
      </c>
      <c r="AJ837" s="6"/>
      <c r="AK837" s="43"/>
    </row>
    <row r="838" spans="1:37">
      <c r="A838" s="47" t="str">
        <f t="shared" si="96"/>
        <v/>
      </c>
      <c r="B838" s="138" t="str">
        <f t="shared" si="97"/>
        <v/>
      </c>
      <c r="C838" s="303"/>
      <c r="D838" s="47">
        <v>804</v>
      </c>
      <c r="E838" s="47" t="str">
        <f t="shared" si="98"/>
        <v/>
      </c>
      <c r="F838" s="6"/>
      <c r="G838" s="6"/>
      <c r="H838" s="6"/>
      <c r="I838" s="6"/>
      <c r="J838" s="5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8"/>
      <c r="Z838" s="6"/>
      <c r="AA838" s="37"/>
      <c r="AB838" s="6"/>
      <c r="AC838" s="6"/>
      <c r="AD838" s="6"/>
      <c r="AE838" s="141" t="str">
        <f t="shared" si="100"/>
        <v/>
      </c>
      <c r="AF838" s="14" t="str">
        <f t="shared" si="99"/>
        <v/>
      </c>
      <c r="AG838" s="306" t="str">
        <f>UPPER(IF($X838="","",IF(COUNTIF($AG$34:$AG837,$X838)&lt;1,$X838,"")))</f>
        <v/>
      </c>
      <c r="AH838" s="47" t="str">
        <f t="shared" si="95"/>
        <v/>
      </c>
      <c r="AI838" s="142" t="str">
        <f t="shared" si="101"/>
        <v/>
      </c>
      <c r="AJ838" s="6"/>
      <c r="AK838" s="43"/>
    </row>
    <row r="839" spans="1:37">
      <c r="A839" s="47" t="str">
        <f t="shared" si="96"/>
        <v/>
      </c>
      <c r="B839" s="138" t="str">
        <f t="shared" si="97"/>
        <v/>
      </c>
      <c r="C839" s="303"/>
      <c r="D839" s="47">
        <v>805</v>
      </c>
      <c r="E839" s="47" t="str">
        <f t="shared" si="98"/>
        <v/>
      </c>
      <c r="F839" s="6"/>
      <c r="G839" s="6"/>
      <c r="H839" s="6"/>
      <c r="I839" s="6"/>
      <c r="J839" s="5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8"/>
      <c r="Z839" s="6"/>
      <c r="AA839" s="37"/>
      <c r="AB839" s="6"/>
      <c r="AC839" s="6"/>
      <c r="AD839" s="6"/>
      <c r="AE839" s="141" t="str">
        <f t="shared" si="100"/>
        <v/>
      </c>
      <c r="AF839" s="14" t="str">
        <f t="shared" si="99"/>
        <v/>
      </c>
      <c r="AG839" s="306" t="str">
        <f>UPPER(IF($X839="","",IF(COUNTIF($AG$34:$AG838,$X839)&lt;1,$X839,"")))</f>
        <v/>
      </c>
      <c r="AH839" s="47" t="str">
        <f t="shared" si="95"/>
        <v/>
      </c>
      <c r="AI839" s="142" t="str">
        <f t="shared" si="101"/>
        <v/>
      </c>
      <c r="AJ839" s="6"/>
      <c r="AK839" s="43"/>
    </row>
    <row r="840" spans="1:37">
      <c r="A840" s="47" t="str">
        <f t="shared" si="96"/>
        <v/>
      </c>
      <c r="B840" s="138" t="str">
        <f t="shared" si="97"/>
        <v/>
      </c>
      <c r="C840" s="303"/>
      <c r="D840" s="47">
        <v>806</v>
      </c>
      <c r="E840" s="47" t="str">
        <f t="shared" si="98"/>
        <v/>
      </c>
      <c r="F840" s="6"/>
      <c r="G840" s="6"/>
      <c r="H840" s="6"/>
      <c r="I840" s="6"/>
      <c r="J840" s="5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8"/>
      <c r="Z840" s="6"/>
      <c r="AA840" s="37"/>
      <c r="AB840" s="6"/>
      <c r="AC840" s="6"/>
      <c r="AD840" s="6"/>
      <c r="AE840" s="141" t="str">
        <f t="shared" si="100"/>
        <v/>
      </c>
      <c r="AF840" s="14" t="str">
        <f t="shared" si="99"/>
        <v/>
      </c>
      <c r="AG840" s="306" t="str">
        <f>UPPER(IF($X840="","",IF(COUNTIF($AG$34:$AG839,$X840)&lt;1,$X840,"")))</f>
        <v/>
      </c>
      <c r="AH840" s="47" t="str">
        <f t="shared" si="95"/>
        <v/>
      </c>
      <c r="AI840" s="142" t="str">
        <f t="shared" si="101"/>
        <v/>
      </c>
      <c r="AJ840" s="6"/>
      <c r="AK840" s="43"/>
    </row>
    <row r="841" spans="1:37">
      <c r="A841" s="47" t="str">
        <f t="shared" si="96"/>
        <v/>
      </c>
      <c r="B841" s="138" t="str">
        <f t="shared" si="97"/>
        <v/>
      </c>
      <c r="C841" s="303"/>
      <c r="D841" s="47">
        <v>807</v>
      </c>
      <c r="E841" s="47" t="str">
        <f t="shared" si="98"/>
        <v/>
      </c>
      <c r="F841" s="6"/>
      <c r="G841" s="6"/>
      <c r="H841" s="6"/>
      <c r="I841" s="6"/>
      <c r="J841" s="5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8"/>
      <c r="Z841" s="6"/>
      <c r="AA841" s="37"/>
      <c r="AB841" s="6"/>
      <c r="AC841" s="6"/>
      <c r="AD841" s="6"/>
      <c r="AE841" s="141" t="str">
        <f t="shared" si="100"/>
        <v/>
      </c>
      <c r="AF841" s="14" t="str">
        <f t="shared" si="99"/>
        <v/>
      </c>
      <c r="AG841" s="306" t="str">
        <f>UPPER(IF($X841="","",IF(COUNTIF($AG$34:$AG840,$X841)&lt;1,$X841,"")))</f>
        <v/>
      </c>
      <c r="AH841" s="47" t="str">
        <f t="shared" si="95"/>
        <v/>
      </c>
      <c r="AI841" s="142" t="str">
        <f t="shared" si="101"/>
        <v/>
      </c>
      <c r="AJ841" s="6"/>
      <c r="AK841" s="43"/>
    </row>
    <row r="842" spans="1:37">
      <c r="A842" s="47" t="str">
        <f t="shared" si="96"/>
        <v/>
      </c>
      <c r="B842" s="138" t="str">
        <f t="shared" si="97"/>
        <v/>
      </c>
      <c r="C842" s="303"/>
      <c r="D842" s="47">
        <v>808</v>
      </c>
      <c r="E842" s="47" t="str">
        <f t="shared" si="98"/>
        <v/>
      </c>
      <c r="F842" s="6"/>
      <c r="G842" s="6"/>
      <c r="H842" s="6"/>
      <c r="I842" s="6"/>
      <c r="J842" s="5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8"/>
      <c r="Z842" s="6"/>
      <c r="AA842" s="37"/>
      <c r="AB842" s="6"/>
      <c r="AC842" s="6"/>
      <c r="AD842" s="6"/>
      <c r="AE842" s="141" t="str">
        <f t="shared" si="100"/>
        <v/>
      </c>
      <c r="AF842" s="14" t="str">
        <f t="shared" si="99"/>
        <v/>
      </c>
      <c r="AG842" s="306" t="str">
        <f>UPPER(IF($X842="","",IF(COUNTIF($AG$34:$AG841,$X842)&lt;1,$X842,"")))</f>
        <v/>
      </c>
      <c r="AH842" s="47" t="str">
        <f t="shared" si="95"/>
        <v/>
      </c>
      <c r="AI842" s="142" t="str">
        <f t="shared" si="101"/>
        <v/>
      </c>
      <c r="AJ842" s="6"/>
      <c r="AK842" s="43"/>
    </row>
    <row r="843" spans="1:37">
      <c r="A843" s="47" t="str">
        <f t="shared" si="96"/>
        <v/>
      </c>
      <c r="B843" s="138" t="str">
        <f t="shared" si="97"/>
        <v/>
      </c>
      <c r="C843" s="303"/>
      <c r="D843" s="47">
        <v>809</v>
      </c>
      <c r="E843" s="47" t="str">
        <f t="shared" si="98"/>
        <v/>
      </c>
      <c r="F843" s="6"/>
      <c r="G843" s="6"/>
      <c r="H843" s="6"/>
      <c r="I843" s="6"/>
      <c r="J843" s="5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8"/>
      <c r="Z843" s="6"/>
      <c r="AA843" s="37"/>
      <c r="AB843" s="6"/>
      <c r="AC843" s="6"/>
      <c r="AD843" s="6"/>
      <c r="AE843" s="141" t="str">
        <f t="shared" si="100"/>
        <v/>
      </c>
      <c r="AF843" s="14" t="str">
        <f t="shared" si="99"/>
        <v/>
      </c>
      <c r="AG843" s="306" t="str">
        <f>UPPER(IF($X843="","",IF(COUNTIF($AG$34:$AG842,$X843)&lt;1,$X843,"")))</f>
        <v/>
      </c>
      <c r="AH843" s="47" t="str">
        <f t="shared" si="95"/>
        <v/>
      </c>
      <c r="AI843" s="142" t="str">
        <f t="shared" si="101"/>
        <v/>
      </c>
      <c r="AJ843" s="6"/>
      <c r="AK843" s="43"/>
    </row>
    <row r="844" spans="1:37">
      <c r="A844" s="47" t="str">
        <f t="shared" si="96"/>
        <v/>
      </c>
      <c r="B844" s="138" t="str">
        <f t="shared" si="97"/>
        <v/>
      </c>
      <c r="C844" s="303"/>
      <c r="D844" s="47">
        <v>810</v>
      </c>
      <c r="E844" s="47" t="str">
        <f t="shared" si="98"/>
        <v/>
      </c>
      <c r="F844" s="6"/>
      <c r="G844" s="6"/>
      <c r="H844" s="6"/>
      <c r="I844" s="6"/>
      <c r="J844" s="5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8"/>
      <c r="Z844" s="6"/>
      <c r="AA844" s="37"/>
      <c r="AB844" s="6"/>
      <c r="AC844" s="6"/>
      <c r="AD844" s="6"/>
      <c r="AE844" s="141" t="str">
        <f t="shared" si="100"/>
        <v/>
      </c>
      <c r="AF844" s="14" t="str">
        <f t="shared" si="99"/>
        <v/>
      </c>
      <c r="AG844" s="306" t="str">
        <f>UPPER(IF($X844="","",IF(COUNTIF($AG$34:$AG843,$X844)&lt;1,$X844,"")))</f>
        <v/>
      </c>
      <c r="AH844" s="47" t="str">
        <f t="shared" si="95"/>
        <v/>
      </c>
      <c r="AI844" s="142" t="str">
        <f t="shared" si="101"/>
        <v/>
      </c>
      <c r="AJ844" s="6"/>
      <c r="AK844" s="43"/>
    </row>
    <row r="845" spans="1:37">
      <c r="A845" s="47" t="str">
        <f t="shared" si="96"/>
        <v/>
      </c>
      <c r="B845" s="138" t="str">
        <f t="shared" si="97"/>
        <v/>
      </c>
      <c r="C845" s="303"/>
      <c r="D845" s="47">
        <v>811</v>
      </c>
      <c r="E845" s="47" t="str">
        <f t="shared" si="98"/>
        <v/>
      </c>
      <c r="F845" s="6"/>
      <c r="G845" s="6"/>
      <c r="H845" s="6"/>
      <c r="I845" s="6"/>
      <c r="J845" s="5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8"/>
      <c r="Z845" s="6"/>
      <c r="AA845" s="37"/>
      <c r="AB845" s="6"/>
      <c r="AC845" s="6"/>
      <c r="AD845" s="6"/>
      <c r="AE845" s="141" t="str">
        <f t="shared" si="100"/>
        <v/>
      </c>
      <c r="AF845" s="14" t="str">
        <f t="shared" si="99"/>
        <v/>
      </c>
      <c r="AG845" s="306" t="str">
        <f>UPPER(IF($X845="","",IF(COUNTIF($AG$34:$AG844,$X845)&lt;1,$X845,"")))</f>
        <v/>
      </c>
      <c r="AH845" s="47" t="str">
        <f t="shared" si="95"/>
        <v/>
      </c>
      <c r="AI845" s="142" t="str">
        <f t="shared" si="101"/>
        <v/>
      </c>
      <c r="AJ845" s="6"/>
      <c r="AK845" s="43"/>
    </row>
    <row r="846" spans="1:37">
      <c r="A846" s="47" t="str">
        <f t="shared" si="96"/>
        <v/>
      </c>
      <c r="B846" s="138" t="str">
        <f t="shared" si="97"/>
        <v/>
      </c>
      <c r="C846" s="303"/>
      <c r="D846" s="47">
        <v>812</v>
      </c>
      <c r="E846" s="47" t="str">
        <f t="shared" si="98"/>
        <v/>
      </c>
      <c r="F846" s="6"/>
      <c r="G846" s="6"/>
      <c r="H846" s="6"/>
      <c r="I846" s="6"/>
      <c r="J846" s="5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8"/>
      <c r="Z846" s="6"/>
      <c r="AA846" s="37"/>
      <c r="AB846" s="6"/>
      <c r="AC846" s="6"/>
      <c r="AD846" s="6"/>
      <c r="AE846" s="141" t="str">
        <f t="shared" si="100"/>
        <v/>
      </c>
      <c r="AF846" s="14" t="str">
        <f t="shared" si="99"/>
        <v/>
      </c>
      <c r="AG846" s="306" t="str">
        <f>UPPER(IF($X846="","",IF(COUNTIF($AG$34:$AG845,$X846)&lt;1,$X846,"")))</f>
        <v/>
      </c>
      <c r="AH846" s="47" t="str">
        <f t="shared" si="95"/>
        <v/>
      </c>
      <c r="AI846" s="142" t="str">
        <f t="shared" si="101"/>
        <v/>
      </c>
      <c r="AJ846" s="6"/>
      <c r="AK846" s="43"/>
    </row>
    <row r="847" spans="1:37">
      <c r="A847" s="47" t="str">
        <f t="shared" si="96"/>
        <v/>
      </c>
      <c r="B847" s="138" t="str">
        <f t="shared" si="97"/>
        <v/>
      </c>
      <c r="C847" s="303"/>
      <c r="D847" s="47">
        <v>813</v>
      </c>
      <c r="E847" s="47" t="str">
        <f t="shared" si="98"/>
        <v/>
      </c>
      <c r="F847" s="6"/>
      <c r="G847" s="6"/>
      <c r="H847" s="6"/>
      <c r="I847" s="6"/>
      <c r="J847" s="5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8"/>
      <c r="Z847" s="6"/>
      <c r="AA847" s="37"/>
      <c r="AB847" s="6"/>
      <c r="AC847" s="6"/>
      <c r="AD847" s="6"/>
      <c r="AE847" s="141" t="str">
        <f t="shared" si="100"/>
        <v/>
      </c>
      <c r="AF847" s="14" t="str">
        <f t="shared" si="99"/>
        <v/>
      </c>
      <c r="AG847" s="306" t="str">
        <f>UPPER(IF($X847="","",IF(COUNTIF($AG$34:$AG846,$X847)&lt;1,$X847,"")))</f>
        <v/>
      </c>
      <c r="AH847" s="47" t="str">
        <f t="shared" si="95"/>
        <v/>
      </c>
      <c r="AI847" s="142" t="str">
        <f t="shared" si="101"/>
        <v/>
      </c>
      <c r="AJ847" s="6"/>
      <c r="AK847" s="43"/>
    </row>
    <row r="848" spans="1:37">
      <c r="A848" s="47" t="str">
        <f t="shared" si="96"/>
        <v/>
      </c>
      <c r="B848" s="138" t="str">
        <f t="shared" si="97"/>
        <v/>
      </c>
      <c r="C848" s="303"/>
      <c r="D848" s="47">
        <v>814</v>
      </c>
      <c r="E848" s="47" t="str">
        <f t="shared" si="98"/>
        <v/>
      </c>
      <c r="F848" s="6"/>
      <c r="G848" s="6"/>
      <c r="H848" s="6"/>
      <c r="I848" s="6"/>
      <c r="J848" s="5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8"/>
      <c r="Z848" s="6"/>
      <c r="AA848" s="37"/>
      <c r="AB848" s="6"/>
      <c r="AC848" s="6"/>
      <c r="AD848" s="6"/>
      <c r="AE848" s="141" t="str">
        <f t="shared" si="100"/>
        <v/>
      </c>
      <c r="AF848" s="14" t="str">
        <f t="shared" si="99"/>
        <v/>
      </c>
      <c r="AG848" s="306" t="str">
        <f>UPPER(IF($X848="","",IF(COUNTIF($AG$34:$AG847,$X848)&lt;1,$X848,"")))</f>
        <v/>
      </c>
      <c r="AH848" s="47" t="str">
        <f t="shared" si="95"/>
        <v/>
      </c>
      <c r="AI848" s="142" t="str">
        <f t="shared" si="101"/>
        <v/>
      </c>
      <c r="AJ848" s="6"/>
      <c r="AK848" s="43"/>
    </row>
    <row r="849" spans="1:37">
      <c r="A849" s="47" t="str">
        <f t="shared" si="96"/>
        <v/>
      </c>
      <c r="B849" s="138" t="str">
        <f t="shared" si="97"/>
        <v/>
      </c>
      <c r="C849" s="303"/>
      <c r="D849" s="47">
        <v>815</v>
      </c>
      <c r="E849" s="47" t="str">
        <f t="shared" si="98"/>
        <v/>
      </c>
      <c r="F849" s="6"/>
      <c r="G849" s="6"/>
      <c r="H849" s="6"/>
      <c r="I849" s="6"/>
      <c r="J849" s="5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8"/>
      <c r="Z849" s="6"/>
      <c r="AA849" s="37"/>
      <c r="AB849" s="6"/>
      <c r="AC849" s="6"/>
      <c r="AD849" s="6"/>
      <c r="AE849" s="141" t="str">
        <f t="shared" si="100"/>
        <v/>
      </c>
      <c r="AF849" s="14" t="str">
        <f t="shared" si="99"/>
        <v/>
      </c>
      <c r="AG849" s="306" t="str">
        <f>UPPER(IF($X849="","",IF(COUNTIF($AG$34:$AG848,$X849)&lt;1,$X849,"")))</f>
        <v/>
      </c>
      <c r="AH849" s="47" t="str">
        <f t="shared" si="95"/>
        <v/>
      </c>
      <c r="AI849" s="142" t="str">
        <f t="shared" si="101"/>
        <v/>
      </c>
      <c r="AJ849" s="6"/>
      <c r="AK849" s="43"/>
    </row>
    <row r="850" spans="1:37">
      <c r="A850" s="47" t="str">
        <f t="shared" si="96"/>
        <v/>
      </c>
      <c r="B850" s="138" t="str">
        <f t="shared" si="97"/>
        <v/>
      </c>
      <c r="C850" s="303"/>
      <c r="D850" s="47">
        <v>816</v>
      </c>
      <c r="E850" s="47" t="str">
        <f t="shared" si="98"/>
        <v/>
      </c>
      <c r="F850" s="6"/>
      <c r="G850" s="6"/>
      <c r="H850" s="6"/>
      <c r="I850" s="6"/>
      <c r="J850" s="5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8"/>
      <c r="Z850" s="6"/>
      <c r="AA850" s="37"/>
      <c r="AB850" s="6"/>
      <c r="AC850" s="6"/>
      <c r="AD850" s="6"/>
      <c r="AE850" s="141" t="str">
        <f t="shared" si="100"/>
        <v/>
      </c>
      <c r="AF850" s="14" t="str">
        <f t="shared" si="99"/>
        <v/>
      </c>
      <c r="AG850" s="306" t="str">
        <f>UPPER(IF($X850="","",IF(COUNTIF($AG$34:$AG849,$X850)&lt;1,$X850,"")))</f>
        <v/>
      </c>
      <c r="AH850" s="47" t="str">
        <f t="shared" si="95"/>
        <v/>
      </c>
      <c r="AI850" s="142" t="str">
        <f t="shared" si="101"/>
        <v/>
      </c>
      <c r="AJ850" s="6"/>
      <c r="AK850" s="43"/>
    </row>
    <row r="851" spans="1:37">
      <c r="A851" s="47" t="str">
        <f t="shared" si="96"/>
        <v/>
      </c>
      <c r="B851" s="138" t="str">
        <f t="shared" si="97"/>
        <v/>
      </c>
      <c r="C851" s="303"/>
      <c r="D851" s="47">
        <v>817</v>
      </c>
      <c r="E851" s="47" t="str">
        <f t="shared" si="98"/>
        <v/>
      </c>
      <c r="F851" s="6"/>
      <c r="G851" s="6"/>
      <c r="H851" s="6"/>
      <c r="I851" s="6"/>
      <c r="J851" s="5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8"/>
      <c r="Z851" s="6"/>
      <c r="AA851" s="37"/>
      <c r="AB851" s="6"/>
      <c r="AC851" s="6"/>
      <c r="AD851" s="6"/>
      <c r="AE851" s="141" t="str">
        <f t="shared" si="100"/>
        <v/>
      </c>
      <c r="AF851" s="14" t="str">
        <f t="shared" si="99"/>
        <v/>
      </c>
      <c r="AG851" s="306" t="str">
        <f>UPPER(IF($X851="","",IF(COUNTIF($AG$34:$AG850,$X851)&lt;1,$X851,"")))</f>
        <v/>
      </c>
      <c r="AH851" s="47" t="str">
        <f t="shared" ref="AH851:AH914" si="102">IF(X851="","",IF(COUNTIF(X$35:X$1035,$X851)&lt;4,"每隊最少4人",IF(COUNTIF(X$35:X$1035,X851)&gt;6,"每隊最多6人",COUNTIF(X$35:X$1035,X851))))</f>
        <v/>
      </c>
      <c r="AI851" s="142" t="str">
        <f t="shared" si="101"/>
        <v/>
      </c>
      <c r="AJ851" s="6"/>
      <c r="AK851" s="43"/>
    </row>
    <row r="852" spans="1:37">
      <c r="A852" s="47" t="str">
        <f t="shared" si="96"/>
        <v/>
      </c>
      <c r="B852" s="138" t="str">
        <f t="shared" si="97"/>
        <v/>
      </c>
      <c r="C852" s="303"/>
      <c r="D852" s="47">
        <v>818</v>
      </c>
      <c r="E852" s="47" t="str">
        <f t="shared" si="98"/>
        <v/>
      </c>
      <c r="F852" s="6"/>
      <c r="G852" s="6"/>
      <c r="H852" s="6"/>
      <c r="I852" s="6"/>
      <c r="J852" s="5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8"/>
      <c r="Z852" s="6"/>
      <c r="AA852" s="37"/>
      <c r="AB852" s="6"/>
      <c r="AC852" s="6"/>
      <c r="AD852" s="6"/>
      <c r="AE852" s="141" t="str">
        <f t="shared" si="100"/>
        <v/>
      </c>
      <c r="AF852" s="14" t="str">
        <f t="shared" si="99"/>
        <v/>
      </c>
      <c r="AG852" s="306" t="str">
        <f>UPPER(IF($X852="","",IF(COUNTIF($AG$34:$AG851,$X852)&lt;1,$X852,"")))</f>
        <v/>
      </c>
      <c r="AH852" s="47" t="str">
        <f t="shared" si="102"/>
        <v/>
      </c>
      <c r="AI852" s="142" t="str">
        <f t="shared" si="101"/>
        <v/>
      </c>
      <c r="AJ852" s="6"/>
      <c r="AK852" s="43"/>
    </row>
    <row r="853" spans="1:37">
      <c r="A853" s="47" t="str">
        <f t="shared" si="96"/>
        <v/>
      </c>
      <c r="B853" s="138" t="str">
        <f t="shared" si="97"/>
        <v/>
      </c>
      <c r="C853" s="303"/>
      <c r="D853" s="47">
        <v>819</v>
      </c>
      <c r="E853" s="47" t="str">
        <f t="shared" si="98"/>
        <v/>
      </c>
      <c r="F853" s="6"/>
      <c r="G853" s="6"/>
      <c r="H853" s="6"/>
      <c r="I853" s="6"/>
      <c r="J853" s="5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8"/>
      <c r="Z853" s="6"/>
      <c r="AA853" s="37"/>
      <c r="AB853" s="6"/>
      <c r="AC853" s="6"/>
      <c r="AD853" s="6"/>
      <c r="AE853" s="141" t="str">
        <f t="shared" si="100"/>
        <v/>
      </c>
      <c r="AF853" s="14" t="str">
        <f t="shared" si="99"/>
        <v/>
      </c>
      <c r="AG853" s="306" t="str">
        <f>UPPER(IF($X853="","",IF(COUNTIF($AG$34:$AG852,$X853)&lt;1,$X853,"")))</f>
        <v/>
      </c>
      <c r="AH853" s="47" t="str">
        <f t="shared" si="102"/>
        <v/>
      </c>
      <c r="AI853" s="142" t="str">
        <f t="shared" si="101"/>
        <v/>
      </c>
      <c r="AJ853" s="6"/>
      <c r="AK853" s="43"/>
    </row>
    <row r="854" spans="1:37">
      <c r="A854" s="47" t="str">
        <f t="shared" si="96"/>
        <v/>
      </c>
      <c r="B854" s="138" t="str">
        <f t="shared" si="97"/>
        <v/>
      </c>
      <c r="C854" s="303"/>
      <c r="D854" s="47">
        <v>820</v>
      </c>
      <c r="E854" s="47" t="str">
        <f t="shared" si="98"/>
        <v/>
      </c>
      <c r="F854" s="6"/>
      <c r="G854" s="6"/>
      <c r="H854" s="6"/>
      <c r="I854" s="6"/>
      <c r="J854" s="5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8"/>
      <c r="Z854" s="6"/>
      <c r="AA854" s="37"/>
      <c r="AB854" s="6"/>
      <c r="AC854" s="6"/>
      <c r="AD854" s="6"/>
      <c r="AE854" s="141" t="str">
        <f t="shared" si="100"/>
        <v/>
      </c>
      <c r="AF854" s="14" t="str">
        <f t="shared" si="99"/>
        <v/>
      </c>
      <c r="AG854" s="306" t="str">
        <f>UPPER(IF($X854="","",IF(COUNTIF($AG$34:$AG853,$X854)&lt;1,$X854,"")))</f>
        <v/>
      </c>
      <c r="AH854" s="47" t="str">
        <f t="shared" si="102"/>
        <v/>
      </c>
      <c r="AI854" s="142" t="str">
        <f t="shared" si="101"/>
        <v/>
      </c>
      <c r="AJ854" s="6"/>
      <c r="AK854" s="43"/>
    </row>
    <row r="855" spans="1:37">
      <c r="A855" s="47" t="str">
        <f t="shared" si="96"/>
        <v/>
      </c>
      <c r="B855" s="138" t="str">
        <f t="shared" si="97"/>
        <v/>
      </c>
      <c r="C855" s="303"/>
      <c r="D855" s="47">
        <v>821</v>
      </c>
      <c r="E855" s="47" t="str">
        <f t="shared" si="98"/>
        <v/>
      </c>
      <c r="F855" s="6"/>
      <c r="G855" s="6"/>
      <c r="H855" s="6"/>
      <c r="I855" s="6"/>
      <c r="J855" s="5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8"/>
      <c r="Z855" s="6"/>
      <c r="AA855" s="37"/>
      <c r="AB855" s="6"/>
      <c r="AC855" s="6"/>
      <c r="AD855" s="6"/>
      <c r="AE855" s="141" t="str">
        <f t="shared" si="100"/>
        <v/>
      </c>
      <c r="AF855" s="14" t="str">
        <f t="shared" si="99"/>
        <v/>
      </c>
      <c r="AG855" s="306" t="str">
        <f>UPPER(IF($X855="","",IF(COUNTIF($AG$34:$AG854,$X855)&lt;1,$X855,"")))</f>
        <v/>
      </c>
      <c r="AH855" s="47" t="str">
        <f t="shared" si="102"/>
        <v/>
      </c>
      <c r="AI855" s="142" t="str">
        <f t="shared" si="101"/>
        <v/>
      </c>
      <c r="AJ855" s="6"/>
      <c r="AK855" s="43"/>
    </row>
    <row r="856" spans="1:37">
      <c r="A856" s="47" t="str">
        <f t="shared" si="96"/>
        <v/>
      </c>
      <c r="B856" s="138" t="str">
        <f t="shared" si="97"/>
        <v/>
      </c>
      <c r="C856" s="303"/>
      <c r="D856" s="47">
        <v>822</v>
      </c>
      <c r="E856" s="47" t="str">
        <f t="shared" si="98"/>
        <v/>
      </c>
      <c r="F856" s="6"/>
      <c r="G856" s="6"/>
      <c r="H856" s="6"/>
      <c r="I856" s="6"/>
      <c r="J856" s="5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8"/>
      <c r="Z856" s="6"/>
      <c r="AA856" s="37"/>
      <c r="AB856" s="6"/>
      <c r="AC856" s="6"/>
      <c r="AD856" s="6"/>
      <c r="AE856" s="141" t="str">
        <f t="shared" si="100"/>
        <v/>
      </c>
      <c r="AF856" s="14" t="str">
        <f t="shared" si="99"/>
        <v/>
      </c>
      <c r="AG856" s="306" t="str">
        <f>UPPER(IF($X856="","",IF(COUNTIF($AG$34:$AG855,$X856)&lt;1,$X856,"")))</f>
        <v/>
      </c>
      <c r="AH856" s="47" t="str">
        <f t="shared" si="102"/>
        <v/>
      </c>
      <c r="AI856" s="142" t="str">
        <f t="shared" si="101"/>
        <v/>
      </c>
      <c r="AJ856" s="6"/>
      <c r="AK856" s="43"/>
    </row>
    <row r="857" spans="1:37">
      <c r="A857" s="47" t="str">
        <f t="shared" si="96"/>
        <v/>
      </c>
      <c r="B857" s="138" t="str">
        <f t="shared" si="97"/>
        <v/>
      </c>
      <c r="C857" s="303"/>
      <c r="D857" s="47">
        <v>823</v>
      </c>
      <c r="E857" s="47" t="str">
        <f t="shared" si="98"/>
        <v/>
      </c>
      <c r="F857" s="6"/>
      <c r="G857" s="6"/>
      <c r="H857" s="6"/>
      <c r="I857" s="6"/>
      <c r="J857" s="5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8"/>
      <c r="Z857" s="6"/>
      <c r="AA857" s="37"/>
      <c r="AB857" s="6"/>
      <c r="AC857" s="6"/>
      <c r="AD857" s="6"/>
      <c r="AE857" s="141" t="str">
        <f t="shared" si="100"/>
        <v/>
      </c>
      <c r="AF857" s="14" t="str">
        <f t="shared" si="99"/>
        <v/>
      </c>
      <c r="AG857" s="306" t="str">
        <f>UPPER(IF($X857="","",IF(COUNTIF($AG$34:$AG856,$X857)&lt;1,$X857,"")))</f>
        <v/>
      </c>
      <c r="AH857" s="47" t="str">
        <f t="shared" si="102"/>
        <v/>
      </c>
      <c r="AI857" s="142" t="str">
        <f t="shared" si="101"/>
        <v/>
      </c>
      <c r="AJ857" s="6"/>
      <c r="AK857" s="43"/>
    </row>
    <row r="858" spans="1:37">
      <c r="A858" s="47" t="str">
        <f t="shared" si="96"/>
        <v/>
      </c>
      <c r="B858" s="138" t="str">
        <f t="shared" si="97"/>
        <v/>
      </c>
      <c r="C858" s="303"/>
      <c r="D858" s="47">
        <v>824</v>
      </c>
      <c r="E858" s="47" t="str">
        <f t="shared" si="98"/>
        <v/>
      </c>
      <c r="F858" s="6"/>
      <c r="G858" s="6"/>
      <c r="H858" s="6"/>
      <c r="I858" s="6"/>
      <c r="J858" s="5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8"/>
      <c r="Z858" s="6"/>
      <c r="AA858" s="37"/>
      <c r="AB858" s="6"/>
      <c r="AC858" s="6"/>
      <c r="AD858" s="6"/>
      <c r="AE858" s="141" t="str">
        <f t="shared" si="100"/>
        <v/>
      </c>
      <c r="AF858" s="14" t="str">
        <f t="shared" si="99"/>
        <v/>
      </c>
      <c r="AG858" s="306" t="str">
        <f>UPPER(IF($X858="","",IF(COUNTIF($AG$34:$AG857,$X858)&lt;1,$X858,"")))</f>
        <v/>
      </c>
      <c r="AH858" s="47" t="str">
        <f t="shared" si="102"/>
        <v/>
      </c>
      <c r="AI858" s="142" t="str">
        <f t="shared" si="101"/>
        <v/>
      </c>
      <c r="AJ858" s="6"/>
      <c r="AK858" s="43"/>
    </row>
    <row r="859" spans="1:37">
      <c r="A859" s="47" t="str">
        <f t="shared" si="96"/>
        <v/>
      </c>
      <c r="B859" s="138" t="str">
        <f t="shared" si="97"/>
        <v/>
      </c>
      <c r="C859" s="303"/>
      <c r="D859" s="47">
        <v>825</v>
      </c>
      <c r="E859" s="47" t="str">
        <f t="shared" si="98"/>
        <v/>
      </c>
      <c r="F859" s="6"/>
      <c r="G859" s="6"/>
      <c r="H859" s="6"/>
      <c r="I859" s="6"/>
      <c r="J859" s="5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8"/>
      <c r="Z859" s="6"/>
      <c r="AA859" s="37"/>
      <c r="AB859" s="6"/>
      <c r="AC859" s="6"/>
      <c r="AD859" s="6"/>
      <c r="AE859" s="141" t="str">
        <f t="shared" si="100"/>
        <v/>
      </c>
      <c r="AF859" s="14" t="str">
        <f t="shared" si="99"/>
        <v/>
      </c>
      <c r="AG859" s="306" t="str">
        <f>UPPER(IF($X859="","",IF(COUNTIF($AG$34:$AG858,$X859)&lt;1,$X859,"")))</f>
        <v/>
      </c>
      <c r="AH859" s="47" t="str">
        <f t="shared" si="102"/>
        <v/>
      </c>
      <c r="AI859" s="142" t="str">
        <f t="shared" si="101"/>
        <v/>
      </c>
      <c r="AJ859" s="6"/>
      <c r="AK859" s="43"/>
    </row>
    <row r="860" spans="1:37">
      <c r="A860" s="47" t="str">
        <f t="shared" si="96"/>
        <v/>
      </c>
      <c r="B860" s="138" t="str">
        <f t="shared" si="97"/>
        <v/>
      </c>
      <c r="C860" s="303"/>
      <c r="D860" s="47">
        <v>826</v>
      </c>
      <c r="E860" s="47" t="str">
        <f t="shared" si="98"/>
        <v/>
      </c>
      <c r="F860" s="6"/>
      <c r="G860" s="6"/>
      <c r="H860" s="6"/>
      <c r="I860" s="6"/>
      <c r="J860" s="5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8"/>
      <c r="Z860" s="6"/>
      <c r="AA860" s="37"/>
      <c r="AB860" s="6"/>
      <c r="AC860" s="6"/>
      <c r="AD860" s="6"/>
      <c r="AE860" s="141" t="str">
        <f t="shared" si="100"/>
        <v/>
      </c>
      <c r="AF860" s="14" t="str">
        <f t="shared" si="99"/>
        <v/>
      </c>
      <c r="AG860" s="306" t="str">
        <f>UPPER(IF($X860="","",IF(COUNTIF($AG$34:$AG859,$X860)&lt;1,$X860,"")))</f>
        <v/>
      </c>
      <c r="AH860" s="47" t="str">
        <f t="shared" si="102"/>
        <v/>
      </c>
      <c r="AI860" s="142" t="str">
        <f t="shared" si="101"/>
        <v/>
      </c>
      <c r="AJ860" s="6"/>
      <c r="AK860" s="43"/>
    </row>
    <row r="861" spans="1:37">
      <c r="A861" s="47" t="str">
        <f t="shared" si="96"/>
        <v/>
      </c>
      <c r="B861" s="138" t="str">
        <f t="shared" si="97"/>
        <v/>
      </c>
      <c r="C861" s="303"/>
      <c r="D861" s="47">
        <v>827</v>
      </c>
      <c r="E861" s="47" t="str">
        <f t="shared" si="98"/>
        <v/>
      </c>
      <c r="F861" s="6"/>
      <c r="G861" s="6"/>
      <c r="H861" s="6"/>
      <c r="I861" s="6"/>
      <c r="J861" s="5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8"/>
      <c r="Z861" s="6"/>
      <c r="AA861" s="37"/>
      <c r="AB861" s="6"/>
      <c r="AC861" s="6"/>
      <c r="AD861" s="6"/>
      <c r="AE861" s="141" t="str">
        <f t="shared" si="100"/>
        <v/>
      </c>
      <c r="AF861" s="14" t="str">
        <f t="shared" si="99"/>
        <v/>
      </c>
      <c r="AG861" s="306" t="str">
        <f>UPPER(IF($X861="","",IF(COUNTIF($AG$34:$AG860,$X861)&lt;1,$X861,"")))</f>
        <v/>
      </c>
      <c r="AH861" s="47" t="str">
        <f t="shared" si="102"/>
        <v/>
      </c>
      <c r="AI861" s="142" t="str">
        <f t="shared" si="101"/>
        <v/>
      </c>
      <c r="AJ861" s="6"/>
      <c r="AK861" s="43"/>
    </row>
    <row r="862" spans="1:37">
      <c r="A862" s="47" t="str">
        <f t="shared" si="96"/>
        <v/>
      </c>
      <c r="B862" s="138" t="str">
        <f t="shared" si="97"/>
        <v/>
      </c>
      <c r="C862" s="303"/>
      <c r="D862" s="47">
        <v>828</v>
      </c>
      <c r="E862" s="47" t="str">
        <f t="shared" si="98"/>
        <v/>
      </c>
      <c r="F862" s="6"/>
      <c r="G862" s="6"/>
      <c r="H862" s="6"/>
      <c r="I862" s="6"/>
      <c r="J862" s="5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8"/>
      <c r="Z862" s="6"/>
      <c r="AA862" s="37"/>
      <c r="AB862" s="6"/>
      <c r="AC862" s="6"/>
      <c r="AD862" s="6"/>
      <c r="AE862" s="141" t="str">
        <f t="shared" si="100"/>
        <v/>
      </c>
      <c r="AF862" s="14" t="str">
        <f t="shared" si="99"/>
        <v/>
      </c>
      <c r="AG862" s="306" t="str">
        <f>UPPER(IF($X862="","",IF(COUNTIF($AG$34:$AG861,$X862)&lt;1,$X862,"")))</f>
        <v/>
      </c>
      <c r="AH862" s="47" t="str">
        <f t="shared" si="102"/>
        <v/>
      </c>
      <c r="AI862" s="142" t="str">
        <f t="shared" si="101"/>
        <v/>
      </c>
      <c r="AJ862" s="6"/>
      <c r="AK862" s="43"/>
    </row>
    <row r="863" spans="1:37">
      <c r="A863" s="47" t="str">
        <f t="shared" si="96"/>
        <v/>
      </c>
      <c r="B863" s="138" t="str">
        <f t="shared" si="97"/>
        <v/>
      </c>
      <c r="C863" s="303"/>
      <c r="D863" s="47">
        <v>829</v>
      </c>
      <c r="E863" s="47" t="str">
        <f t="shared" si="98"/>
        <v/>
      </c>
      <c r="F863" s="6"/>
      <c r="G863" s="6"/>
      <c r="H863" s="6"/>
      <c r="I863" s="6"/>
      <c r="J863" s="5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8"/>
      <c r="Z863" s="6"/>
      <c r="AA863" s="37"/>
      <c r="AB863" s="6"/>
      <c r="AC863" s="6"/>
      <c r="AD863" s="6"/>
      <c r="AE863" s="141" t="str">
        <f t="shared" si="100"/>
        <v/>
      </c>
      <c r="AF863" s="14" t="str">
        <f t="shared" si="99"/>
        <v/>
      </c>
      <c r="AG863" s="306" t="str">
        <f>UPPER(IF($X863="","",IF(COUNTIF($AG$34:$AG862,$X863)&lt;1,$X863,"")))</f>
        <v/>
      </c>
      <c r="AH863" s="47" t="str">
        <f t="shared" si="102"/>
        <v/>
      </c>
      <c r="AI863" s="142" t="str">
        <f t="shared" si="101"/>
        <v/>
      </c>
      <c r="AJ863" s="6"/>
      <c r="AK863" s="43"/>
    </row>
    <row r="864" spans="1:37">
      <c r="A864" s="47" t="str">
        <f t="shared" si="96"/>
        <v/>
      </c>
      <c r="B864" s="138" t="str">
        <f t="shared" si="97"/>
        <v/>
      </c>
      <c r="C864" s="303"/>
      <c r="D864" s="47">
        <v>830</v>
      </c>
      <c r="E864" s="47" t="str">
        <f t="shared" si="98"/>
        <v/>
      </c>
      <c r="F864" s="6"/>
      <c r="G864" s="6"/>
      <c r="H864" s="6"/>
      <c r="I864" s="6"/>
      <c r="J864" s="5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8"/>
      <c r="Z864" s="6"/>
      <c r="AA864" s="37"/>
      <c r="AB864" s="6"/>
      <c r="AC864" s="6"/>
      <c r="AD864" s="6"/>
      <c r="AE864" s="141" t="str">
        <f t="shared" si="100"/>
        <v/>
      </c>
      <c r="AF864" s="14" t="str">
        <f t="shared" si="99"/>
        <v/>
      </c>
      <c r="AG864" s="306" t="str">
        <f>UPPER(IF($X864="","",IF(COUNTIF($AG$34:$AG863,$X864)&lt;1,$X864,"")))</f>
        <v/>
      </c>
      <c r="AH864" s="47" t="str">
        <f t="shared" si="102"/>
        <v/>
      </c>
      <c r="AI864" s="142" t="str">
        <f t="shared" si="101"/>
        <v/>
      </c>
      <c r="AJ864" s="6"/>
      <c r="AK864" s="43"/>
    </row>
    <row r="865" spans="1:37">
      <c r="A865" s="47" t="str">
        <f t="shared" si="96"/>
        <v/>
      </c>
      <c r="B865" s="138" t="str">
        <f t="shared" si="97"/>
        <v/>
      </c>
      <c r="C865" s="303"/>
      <c r="D865" s="47">
        <v>831</v>
      </c>
      <c r="E865" s="47" t="str">
        <f t="shared" si="98"/>
        <v/>
      </c>
      <c r="F865" s="6"/>
      <c r="G865" s="6"/>
      <c r="H865" s="6"/>
      <c r="I865" s="6"/>
      <c r="J865" s="5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8"/>
      <c r="Z865" s="6"/>
      <c r="AA865" s="37"/>
      <c r="AB865" s="6"/>
      <c r="AC865" s="6"/>
      <c r="AD865" s="6"/>
      <c r="AE865" s="141" t="str">
        <f t="shared" si="100"/>
        <v/>
      </c>
      <c r="AF865" s="14" t="str">
        <f t="shared" si="99"/>
        <v/>
      </c>
      <c r="AG865" s="306" t="str">
        <f>UPPER(IF($X865="","",IF(COUNTIF($AG$34:$AG864,$X865)&lt;1,$X865,"")))</f>
        <v/>
      </c>
      <c r="AH865" s="47" t="str">
        <f t="shared" si="102"/>
        <v/>
      </c>
      <c r="AI865" s="142" t="str">
        <f t="shared" si="101"/>
        <v/>
      </c>
      <c r="AJ865" s="6"/>
      <c r="AK865" s="43"/>
    </row>
    <row r="866" spans="1:37">
      <c r="A866" s="47" t="str">
        <f t="shared" si="96"/>
        <v/>
      </c>
      <c r="B866" s="138" t="str">
        <f t="shared" si="97"/>
        <v/>
      </c>
      <c r="C866" s="303"/>
      <c r="D866" s="47">
        <v>832</v>
      </c>
      <c r="E866" s="47" t="str">
        <f t="shared" si="98"/>
        <v/>
      </c>
      <c r="F866" s="6"/>
      <c r="G866" s="6"/>
      <c r="H866" s="6"/>
      <c r="I866" s="6"/>
      <c r="J866" s="5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8"/>
      <c r="Z866" s="6"/>
      <c r="AA866" s="37"/>
      <c r="AB866" s="6"/>
      <c r="AC866" s="6"/>
      <c r="AD866" s="6"/>
      <c r="AE866" s="141" t="str">
        <f t="shared" si="100"/>
        <v/>
      </c>
      <c r="AF866" s="14" t="str">
        <f t="shared" si="99"/>
        <v/>
      </c>
      <c r="AG866" s="306" t="str">
        <f>UPPER(IF($X866="","",IF(COUNTIF($AG$34:$AG865,$X866)&lt;1,$X866,"")))</f>
        <v/>
      </c>
      <c r="AH866" s="47" t="str">
        <f t="shared" si="102"/>
        <v/>
      </c>
      <c r="AI866" s="142" t="str">
        <f t="shared" si="101"/>
        <v/>
      </c>
      <c r="AJ866" s="6"/>
      <c r="AK866" s="43"/>
    </row>
    <row r="867" spans="1:37">
      <c r="A867" s="47" t="str">
        <f t="shared" ref="A867:A930" si="103">E867</f>
        <v/>
      </c>
      <c r="B867" s="138" t="str">
        <f t="shared" ref="B867:B930" si="104">IF(G867="","",IF(C867="","X",A867&amp;TEXT(C867,"000")))</f>
        <v/>
      </c>
      <c r="C867" s="303"/>
      <c r="D867" s="47">
        <v>833</v>
      </c>
      <c r="E867" s="47" t="str">
        <f t="shared" ref="E867:E930" si="105">IF($H867="M",VLOOKUP($I867,$D$4:$F$9,2,0),IF(H867="F",VLOOKUP($I867,$D$4:$F$9,3,0),IF($H867="","")))</f>
        <v/>
      </c>
      <c r="F867" s="6"/>
      <c r="G867" s="6"/>
      <c r="H867" s="6"/>
      <c r="I867" s="6"/>
      <c r="J867" s="5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8"/>
      <c r="Z867" s="6"/>
      <c r="AA867" s="37"/>
      <c r="AB867" s="6"/>
      <c r="AC867" s="6"/>
      <c r="AD867" s="6"/>
      <c r="AE867" s="141" t="str">
        <f t="shared" si="100"/>
        <v/>
      </c>
      <c r="AF867" s="14" t="str">
        <f t="shared" ref="AF867:AF930" si="106">IF(AG867="","",$AF$31)</f>
        <v/>
      </c>
      <c r="AG867" s="306" t="str">
        <f>UPPER(IF($X867="","",IF(COUNTIF($AG$34:$AG866,$X867)&lt;1,$X867,"")))</f>
        <v/>
      </c>
      <c r="AH867" s="47" t="str">
        <f t="shared" si="102"/>
        <v/>
      </c>
      <c r="AI867" s="142" t="str">
        <f t="shared" si="101"/>
        <v/>
      </c>
      <c r="AJ867" s="6"/>
      <c r="AK867" s="43"/>
    </row>
    <row r="868" spans="1:37">
      <c r="A868" s="47" t="str">
        <f t="shared" si="103"/>
        <v/>
      </c>
      <c r="B868" s="138" t="str">
        <f t="shared" si="104"/>
        <v/>
      </c>
      <c r="C868" s="303"/>
      <c r="D868" s="47">
        <v>834</v>
      </c>
      <c r="E868" s="47" t="str">
        <f t="shared" si="105"/>
        <v/>
      </c>
      <c r="F868" s="6"/>
      <c r="G868" s="6"/>
      <c r="H868" s="6"/>
      <c r="I868" s="6"/>
      <c r="J868" s="5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8"/>
      <c r="Z868" s="6"/>
      <c r="AA868" s="37"/>
      <c r="AB868" s="6"/>
      <c r="AC868" s="6"/>
      <c r="AD868" s="6"/>
      <c r="AE868" s="141" t="str">
        <f t="shared" ref="AE868:AE931" si="107">IF(I868="","",IF(COUNTA(K868:U868)&gt;4,"超過項目上限",IF(COUNTA(K868:U868)=0,"請選個人項目",IF(COUNTA(Z868)=1,COUNTA(K868:U868)*($AE$31+$AE$32)+$AE$30,IF(COUNTA(Z868)=0,COUNTA(K868:U868)*$AE$31+$AE$30,"輸入錯誤")))))</f>
        <v/>
      </c>
      <c r="AF868" s="14" t="str">
        <f t="shared" si="106"/>
        <v/>
      </c>
      <c r="AG868" s="306" t="str">
        <f>UPPER(IF($X868="","",IF(COUNTIF($AG$34:$AG867,$X868)&lt;1,$X868,"")))</f>
        <v/>
      </c>
      <c r="AH868" s="47" t="str">
        <f t="shared" si="102"/>
        <v/>
      </c>
      <c r="AI868" s="142" t="str">
        <f t="shared" ref="AI868:AI931" si="108">IF($E868="","",IF(ISTEXT($AE868),"輸入有錯誤",IF($Y868="",SUM($AE868:$AF868)+$AK868,SUM($AE868:$AF868)+$AK868+$Y$34)))</f>
        <v/>
      </c>
      <c r="AJ868" s="6"/>
      <c r="AK868" s="43"/>
    </row>
    <row r="869" spans="1:37">
      <c r="A869" s="47" t="str">
        <f t="shared" si="103"/>
        <v/>
      </c>
      <c r="B869" s="138" t="str">
        <f t="shared" si="104"/>
        <v/>
      </c>
      <c r="C869" s="303"/>
      <c r="D869" s="47">
        <v>835</v>
      </c>
      <c r="E869" s="47" t="str">
        <f t="shared" si="105"/>
        <v/>
      </c>
      <c r="F869" s="6"/>
      <c r="G869" s="6"/>
      <c r="H869" s="6"/>
      <c r="I869" s="6"/>
      <c r="J869" s="5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8"/>
      <c r="Z869" s="6"/>
      <c r="AA869" s="37"/>
      <c r="AB869" s="6"/>
      <c r="AC869" s="6"/>
      <c r="AD869" s="6"/>
      <c r="AE869" s="141" t="str">
        <f t="shared" si="107"/>
        <v/>
      </c>
      <c r="AF869" s="14" t="str">
        <f t="shared" si="106"/>
        <v/>
      </c>
      <c r="AG869" s="306" t="str">
        <f>UPPER(IF($X869="","",IF(COUNTIF($AG$34:$AG868,$X869)&lt;1,$X869,"")))</f>
        <v/>
      </c>
      <c r="AH869" s="47" t="str">
        <f t="shared" si="102"/>
        <v/>
      </c>
      <c r="AI869" s="142" t="str">
        <f t="shared" si="108"/>
        <v/>
      </c>
      <c r="AJ869" s="6"/>
      <c r="AK869" s="43"/>
    </row>
    <row r="870" spans="1:37">
      <c r="A870" s="47" t="str">
        <f t="shared" si="103"/>
        <v/>
      </c>
      <c r="B870" s="138" t="str">
        <f t="shared" si="104"/>
        <v/>
      </c>
      <c r="C870" s="303"/>
      <c r="D870" s="47">
        <v>836</v>
      </c>
      <c r="E870" s="47" t="str">
        <f t="shared" si="105"/>
        <v/>
      </c>
      <c r="F870" s="6"/>
      <c r="G870" s="6"/>
      <c r="H870" s="6"/>
      <c r="I870" s="6"/>
      <c r="J870" s="5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8"/>
      <c r="Z870" s="6"/>
      <c r="AA870" s="37"/>
      <c r="AB870" s="6"/>
      <c r="AC870" s="6"/>
      <c r="AD870" s="6"/>
      <c r="AE870" s="141" t="str">
        <f t="shared" si="107"/>
        <v/>
      </c>
      <c r="AF870" s="14" t="str">
        <f t="shared" si="106"/>
        <v/>
      </c>
      <c r="AG870" s="306" t="str">
        <f>UPPER(IF($X870="","",IF(COUNTIF($AG$34:$AG869,$X870)&lt;1,$X870,"")))</f>
        <v/>
      </c>
      <c r="AH870" s="47" t="str">
        <f t="shared" si="102"/>
        <v/>
      </c>
      <c r="AI870" s="142" t="str">
        <f t="shared" si="108"/>
        <v/>
      </c>
      <c r="AJ870" s="6"/>
      <c r="AK870" s="43"/>
    </row>
    <row r="871" spans="1:37">
      <c r="A871" s="47" t="str">
        <f t="shared" si="103"/>
        <v/>
      </c>
      <c r="B871" s="138" t="str">
        <f t="shared" si="104"/>
        <v/>
      </c>
      <c r="C871" s="303"/>
      <c r="D871" s="47">
        <v>837</v>
      </c>
      <c r="E871" s="47" t="str">
        <f t="shared" si="105"/>
        <v/>
      </c>
      <c r="F871" s="6"/>
      <c r="G871" s="6"/>
      <c r="H871" s="6"/>
      <c r="I871" s="6"/>
      <c r="J871" s="5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8"/>
      <c r="Z871" s="6"/>
      <c r="AA871" s="37"/>
      <c r="AB871" s="6"/>
      <c r="AC871" s="6"/>
      <c r="AD871" s="6"/>
      <c r="AE871" s="141" t="str">
        <f t="shared" si="107"/>
        <v/>
      </c>
      <c r="AF871" s="14" t="str">
        <f t="shared" si="106"/>
        <v/>
      </c>
      <c r="AG871" s="306" t="str">
        <f>UPPER(IF($X871="","",IF(COUNTIF($AG$34:$AG870,$X871)&lt;1,$X871,"")))</f>
        <v/>
      </c>
      <c r="AH871" s="47" t="str">
        <f t="shared" si="102"/>
        <v/>
      </c>
      <c r="AI871" s="142" t="str">
        <f t="shared" si="108"/>
        <v/>
      </c>
      <c r="AJ871" s="6"/>
      <c r="AK871" s="43"/>
    </row>
    <row r="872" spans="1:37">
      <c r="A872" s="47" t="str">
        <f t="shared" si="103"/>
        <v/>
      </c>
      <c r="B872" s="138" t="str">
        <f t="shared" si="104"/>
        <v/>
      </c>
      <c r="C872" s="303"/>
      <c r="D872" s="47">
        <v>838</v>
      </c>
      <c r="E872" s="47" t="str">
        <f t="shared" si="105"/>
        <v/>
      </c>
      <c r="F872" s="6"/>
      <c r="G872" s="6"/>
      <c r="H872" s="6"/>
      <c r="I872" s="6"/>
      <c r="J872" s="5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8"/>
      <c r="Z872" s="6"/>
      <c r="AA872" s="37"/>
      <c r="AB872" s="6"/>
      <c r="AC872" s="6"/>
      <c r="AD872" s="6"/>
      <c r="AE872" s="141" t="str">
        <f t="shared" si="107"/>
        <v/>
      </c>
      <c r="AF872" s="14" t="str">
        <f t="shared" si="106"/>
        <v/>
      </c>
      <c r="AG872" s="306" t="str">
        <f>UPPER(IF($X872="","",IF(COUNTIF($AG$34:$AG871,$X872)&lt;1,$X872,"")))</f>
        <v/>
      </c>
      <c r="AH872" s="47" t="str">
        <f t="shared" si="102"/>
        <v/>
      </c>
      <c r="AI872" s="142" t="str">
        <f t="shared" si="108"/>
        <v/>
      </c>
      <c r="AJ872" s="6"/>
      <c r="AK872" s="43"/>
    </row>
    <row r="873" spans="1:37">
      <c r="A873" s="47" t="str">
        <f t="shared" si="103"/>
        <v/>
      </c>
      <c r="B873" s="138" t="str">
        <f t="shared" si="104"/>
        <v/>
      </c>
      <c r="C873" s="303"/>
      <c r="D873" s="47">
        <v>839</v>
      </c>
      <c r="E873" s="47" t="str">
        <f t="shared" si="105"/>
        <v/>
      </c>
      <c r="F873" s="6"/>
      <c r="G873" s="6"/>
      <c r="H873" s="6"/>
      <c r="I873" s="6"/>
      <c r="J873" s="5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8"/>
      <c r="Z873" s="6"/>
      <c r="AA873" s="37"/>
      <c r="AB873" s="6"/>
      <c r="AC873" s="6"/>
      <c r="AD873" s="6"/>
      <c r="AE873" s="141" t="str">
        <f t="shared" si="107"/>
        <v/>
      </c>
      <c r="AF873" s="14" t="str">
        <f t="shared" si="106"/>
        <v/>
      </c>
      <c r="AG873" s="306" t="str">
        <f>UPPER(IF($X873="","",IF(COUNTIF($AG$34:$AG872,$X873)&lt;1,$X873,"")))</f>
        <v/>
      </c>
      <c r="AH873" s="47" t="str">
        <f t="shared" si="102"/>
        <v/>
      </c>
      <c r="AI873" s="142" t="str">
        <f t="shared" si="108"/>
        <v/>
      </c>
      <c r="AJ873" s="6"/>
      <c r="AK873" s="43"/>
    </row>
    <row r="874" spans="1:37">
      <c r="A874" s="47" t="str">
        <f t="shared" si="103"/>
        <v/>
      </c>
      <c r="B874" s="138" t="str">
        <f t="shared" si="104"/>
        <v/>
      </c>
      <c r="C874" s="303"/>
      <c r="D874" s="47">
        <v>840</v>
      </c>
      <c r="E874" s="47" t="str">
        <f t="shared" si="105"/>
        <v/>
      </c>
      <c r="F874" s="6"/>
      <c r="G874" s="6"/>
      <c r="H874" s="6"/>
      <c r="I874" s="6"/>
      <c r="J874" s="5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8"/>
      <c r="Z874" s="6"/>
      <c r="AA874" s="37"/>
      <c r="AB874" s="6"/>
      <c r="AC874" s="6"/>
      <c r="AD874" s="6"/>
      <c r="AE874" s="141" t="str">
        <f t="shared" si="107"/>
        <v/>
      </c>
      <c r="AF874" s="14" t="str">
        <f t="shared" si="106"/>
        <v/>
      </c>
      <c r="AG874" s="306" t="str">
        <f>UPPER(IF($X874="","",IF(COUNTIF($AG$34:$AG873,$X874)&lt;1,$X874,"")))</f>
        <v/>
      </c>
      <c r="AH874" s="47" t="str">
        <f t="shared" si="102"/>
        <v/>
      </c>
      <c r="AI874" s="142" t="str">
        <f t="shared" si="108"/>
        <v/>
      </c>
      <c r="AJ874" s="6"/>
      <c r="AK874" s="43"/>
    </row>
    <row r="875" spans="1:37">
      <c r="A875" s="47" t="str">
        <f t="shared" si="103"/>
        <v/>
      </c>
      <c r="B875" s="138" t="str">
        <f t="shared" si="104"/>
        <v/>
      </c>
      <c r="C875" s="303"/>
      <c r="D875" s="47">
        <v>841</v>
      </c>
      <c r="E875" s="47" t="str">
        <f t="shared" si="105"/>
        <v/>
      </c>
      <c r="F875" s="6"/>
      <c r="G875" s="6"/>
      <c r="H875" s="6"/>
      <c r="I875" s="6"/>
      <c r="J875" s="5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8"/>
      <c r="Z875" s="6"/>
      <c r="AA875" s="37"/>
      <c r="AB875" s="6"/>
      <c r="AC875" s="6"/>
      <c r="AD875" s="6"/>
      <c r="AE875" s="141" t="str">
        <f t="shared" si="107"/>
        <v/>
      </c>
      <c r="AF875" s="14" t="str">
        <f t="shared" si="106"/>
        <v/>
      </c>
      <c r="AG875" s="306" t="str">
        <f>UPPER(IF($X875="","",IF(COUNTIF($AG$34:$AG874,$X875)&lt;1,$X875,"")))</f>
        <v/>
      </c>
      <c r="AH875" s="47" t="str">
        <f t="shared" si="102"/>
        <v/>
      </c>
      <c r="AI875" s="142" t="str">
        <f t="shared" si="108"/>
        <v/>
      </c>
      <c r="AJ875" s="6"/>
      <c r="AK875" s="43"/>
    </row>
    <row r="876" spans="1:37">
      <c r="A876" s="47" t="str">
        <f t="shared" si="103"/>
        <v/>
      </c>
      <c r="B876" s="138" t="str">
        <f t="shared" si="104"/>
        <v/>
      </c>
      <c r="C876" s="303"/>
      <c r="D876" s="47">
        <v>842</v>
      </c>
      <c r="E876" s="47" t="str">
        <f t="shared" si="105"/>
        <v/>
      </c>
      <c r="F876" s="6"/>
      <c r="G876" s="6"/>
      <c r="H876" s="6"/>
      <c r="I876" s="6"/>
      <c r="J876" s="5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8"/>
      <c r="Z876" s="6"/>
      <c r="AA876" s="37"/>
      <c r="AB876" s="6"/>
      <c r="AC876" s="6"/>
      <c r="AD876" s="6"/>
      <c r="AE876" s="141" t="str">
        <f t="shared" si="107"/>
        <v/>
      </c>
      <c r="AF876" s="14" t="str">
        <f t="shared" si="106"/>
        <v/>
      </c>
      <c r="AG876" s="306" t="str">
        <f>UPPER(IF($X876="","",IF(COUNTIF($AG$34:$AG875,$X876)&lt;1,$X876,"")))</f>
        <v/>
      </c>
      <c r="AH876" s="47" t="str">
        <f t="shared" si="102"/>
        <v/>
      </c>
      <c r="AI876" s="142" t="str">
        <f t="shared" si="108"/>
        <v/>
      </c>
      <c r="AJ876" s="6"/>
      <c r="AK876" s="43"/>
    </row>
    <row r="877" spans="1:37">
      <c r="A877" s="47" t="str">
        <f t="shared" si="103"/>
        <v/>
      </c>
      <c r="B877" s="138" t="str">
        <f t="shared" si="104"/>
        <v/>
      </c>
      <c r="C877" s="303"/>
      <c r="D877" s="47">
        <v>843</v>
      </c>
      <c r="E877" s="47" t="str">
        <f t="shared" si="105"/>
        <v/>
      </c>
      <c r="F877" s="6"/>
      <c r="G877" s="6"/>
      <c r="H877" s="6"/>
      <c r="I877" s="6"/>
      <c r="J877" s="5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8"/>
      <c r="Z877" s="6"/>
      <c r="AA877" s="37"/>
      <c r="AB877" s="6"/>
      <c r="AC877" s="6"/>
      <c r="AD877" s="6"/>
      <c r="AE877" s="141" t="str">
        <f t="shared" si="107"/>
        <v/>
      </c>
      <c r="AF877" s="14" t="str">
        <f t="shared" si="106"/>
        <v/>
      </c>
      <c r="AG877" s="306" t="str">
        <f>UPPER(IF($X877="","",IF(COUNTIF($AG$34:$AG876,$X877)&lt;1,$X877,"")))</f>
        <v/>
      </c>
      <c r="AH877" s="47" t="str">
        <f t="shared" si="102"/>
        <v/>
      </c>
      <c r="AI877" s="142" t="str">
        <f t="shared" si="108"/>
        <v/>
      </c>
      <c r="AJ877" s="6"/>
      <c r="AK877" s="43"/>
    </row>
    <row r="878" spans="1:37">
      <c r="A878" s="47" t="str">
        <f t="shared" si="103"/>
        <v/>
      </c>
      <c r="B878" s="138" t="str">
        <f t="shared" si="104"/>
        <v/>
      </c>
      <c r="C878" s="303"/>
      <c r="D878" s="47">
        <v>844</v>
      </c>
      <c r="E878" s="47" t="str">
        <f t="shared" si="105"/>
        <v/>
      </c>
      <c r="F878" s="6"/>
      <c r="G878" s="6"/>
      <c r="H878" s="6"/>
      <c r="I878" s="6"/>
      <c r="J878" s="5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8"/>
      <c r="Z878" s="6"/>
      <c r="AA878" s="37"/>
      <c r="AB878" s="6"/>
      <c r="AC878" s="6"/>
      <c r="AD878" s="6"/>
      <c r="AE878" s="141" t="str">
        <f t="shared" si="107"/>
        <v/>
      </c>
      <c r="AF878" s="14" t="str">
        <f t="shared" si="106"/>
        <v/>
      </c>
      <c r="AG878" s="306" t="str">
        <f>UPPER(IF($X878="","",IF(COUNTIF($AG$34:$AG877,$X878)&lt;1,$X878,"")))</f>
        <v/>
      </c>
      <c r="AH878" s="47" t="str">
        <f t="shared" si="102"/>
        <v/>
      </c>
      <c r="AI878" s="142" t="str">
        <f t="shared" si="108"/>
        <v/>
      </c>
      <c r="AJ878" s="6"/>
      <c r="AK878" s="43"/>
    </row>
    <row r="879" spans="1:37">
      <c r="A879" s="47" t="str">
        <f t="shared" si="103"/>
        <v/>
      </c>
      <c r="B879" s="138" t="str">
        <f t="shared" si="104"/>
        <v/>
      </c>
      <c r="C879" s="303"/>
      <c r="D879" s="47">
        <v>845</v>
      </c>
      <c r="E879" s="47" t="str">
        <f t="shared" si="105"/>
        <v/>
      </c>
      <c r="F879" s="6"/>
      <c r="G879" s="6"/>
      <c r="H879" s="6"/>
      <c r="I879" s="6"/>
      <c r="J879" s="5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8"/>
      <c r="Z879" s="6"/>
      <c r="AA879" s="37"/>
      <c r="AB879" s="6"/>
      <c r="AC879" s="6"/>
      <c r="AD879" s="6"/>
      <c r="AE879" s="141" t="str">
        <f t="shared" si="107"/>
        <v/>
      </c>
      <c r="AF879" s="14" t="str">
        <f t="shared" si="106"/>
        <v/>
      </c>
      <c r="AG879" s="306" t="str">
        <f>UPPER(IF($X879="","",IF(COUNTIF($AG$34:$AG878,$X879)&lt;1,$X879,"")))</f>
        <v/>
      </c>
      <c r="AH879" s="47" t="str">
        <f t="shared" si="102"/>
        <v/>
      </c>
      <c r="AI879" s="142" t="str">
        <f t="shared" si="108"/>
        <v/>
      </c>
      <c r="AJ879" s="6"/>
      <c r="AK879" s="43"/>
    </row>
    <row r="880" spans="1:37">
      <c r="A880" s="47" t="str">
        <f t="shared" si="103"/>
        <v/>
      </c>
      <c r="B880" s="138" t="str">
        <f t="shared" si="104"/>
        <v/>
      </c>
      <c r="C880" s="303"/>
      <c r="D880" s="47">
        <v>846</v>
      </c>
      <c r="E880" s="47" t="str">
        <f t="shared" si="105"/>
        <v/>
      </c>
      <c r="F880" s="6"/>
      <c r="G880" s="6"/>
      <c r="H880" s="6"/>
      <c r="I880" s="6"/>
      <c r="J880" s="5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8"/>
      <c r="Z880" s="6"/>
      <c r="AA880" s="37"/>
      <c r="AB880" s="6"/>
      <c r="AC880" s="6"/>
      <c r="AD880" s="6"/>
      <c r="AE880" s="141" t="str">
        <f t="shared" si="107"/>
        <v/>
      </c>
      <c r="AF880" s="14" t="str">
        <f t="shared" si="106"/>
        <v/>
      </c>
      <c r="AG880" s="306" t="str">
        <f>UPPER(IF($X880="","",IF(COUNTIF($AG$34:$AG879,$X880)&lt;1,$X880,"")))</f>
        <v/>
      </c>
      <c r="AH880" s="47" t="str">
        <f t="shared" si="102"/>
        <v/>
      </c>
      <c r="AI880" s="142" t="str">
        <f t="shared" si="108"/>
        <v/>
      </c>
      <c r="AJ880" s="6"/>
      <c r="AK880" s="43"/>
    </row>
    <row r="881" spans="1:37">
      <c r="A881" s="47" t="str">
        <f t="shared" si="103"/>
        <v/>
      </c>
      <c r="B881" s="138" t="str">
        <f t="shared" si="104"/>
        <v/>
      </c>
      <c r="C881" s="303"/>
      <c r="D881" s="47">
        <v>847</v>
      </c>
      <c r="E881" s="47" t="str">
        <f t="shared" si="105"/>
        <v/>
      </c>
      <c r="F881" s="6"/>
      <c r="G881" s="6"/>
      <c r="H881" s="6"/>
      <c r="I881" s="6"/>
      <c r="J881" s="5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8"/>
      <c r="Z881" s="6"/>
      <c r="AA881" s="37"/>
      <c r="AB881" s="6"/>
      <c r="AC881" s="6"/>
      <c r="AD881" s="6"/>
      <c r="AE881" s="141" t="str">
        <f t="shared" si="107"/>
        <v/>
      </c>
      <c r="AF881" s="14" t="str">
        <f t="shared" si="106"/>
        <v/>
      </c>
      <c r="AG881" s="306" t="str">
        <f>UPPER(IF($X881="","",IF(COUNTIF($AG$34:$AG880,$X881)&lt;1,$X881,"")))</f>
        <v/>
      </c>
      <c r="AH881" s="47" t="str">
        <f t="shared" si="102"/>
        <v/>
      </c>
      <c r="AI881" s="142" t="str">
        <f t="shared" si="108"/>
        <v/>
      </c>
      <c r="AJ881" s="6"/>
      <c r="AK881" s="43"/>
    </row>
    <row r="882" spans="1:37">
      <c r="A882" s="47" t="str">
        <f t="shared" si="103"/>
        <v/>
      </c>
      <c r="B882" s="138" t="str">
        <f t="shared" si="104"/>
        <v/>
      </c>
      <c r="C882" s="303"/>
      <c r="D882" s="47">
        <v>848</v>
      </c>
      <c r="E882" s="47" t="str">
        <f t="shared" si="105"/>
        <v/>
      </c>
      <c r="F882" s="6"/>
      <c r="G882" s="6"/>
      <c r="H882" s="6"/>
      <c r="I882" s="6"/>
      <c r="J882" s="5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8"/>
      <c r="Z882" s="6"/>
      <c r="AA882" s="37"/>
      <c r="AB882" s="6"/>
      <c r="AC882" s="6"/>
      <c r="AD882" s="6"/>
      <c r="AE882" s="141" t="str">
        <f t="shared" si="107"/>
        <v/>
      </c>
      <c r="AF882" s="14" t="str">
        <f t="shared" si="106"/>
        <v/>
      </c>
      <c r="AG882" s="306" t="str">
        <f>UPPER(IF($X882="","",IF(COUNTIF($AG$34:$AG881,$X882)&lt;1,$X882,"")))</f>
        <v/>
      </c>
      <c r="AH882" s="47" t="str">
        <f t="shared" si="102"/>
        <v/>
      </c>
      <c r="AI882" s="142" t="str">
        <f t="shared" si="108"/>
        <v/>
      </c>
      <c r="AJ882" s="6"/>
      <c r="AK882" s="43"/>
    </row>
    <row r="883" spans="1:37">
      <c r="A883" s="47" t="str">
        <f t="shared" si="103"/>
        <v/>
      </c>
      <c r="B883" s="138" t="str">
        <f t="shared" si="104"/>
        <v/>
      </c>
      <c r="C883" s="303"/>
      <c r="D883" s="47">
        <v>849</v>
      </c>
      <c r="E883" s="47" t="str">
        <f t="shared" si="105"/>
        <v/>
      </c>
      <c r="F883" s="6"/>
      <c r="G883" s="6"/>
      <c r="H883" s="6"/>
      <c r="I883" s="6"/>
      <c r="J883" s="5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8"/>
      <c r="Z883" s="6"/>
      <c r="AA883" s="37"/>
      <c r="AB883" s="6"/>
      <c r="AC883" s="6"/>
      <c r="AD883" s="6"/>
      <c r="AE883" s="141" t="str">
        <f t="shared" si="107"/>
        <v/>
      </c>
      <c r="AF883" s="14" t="str">
        <f t="shared" si="106"/>
        <v/>
      </c>
      <c r="AG883" s="306" t="str">
        <f>UPPER(IF($X883="","",IF(COUNTIF($AG$34:$AG882,$X883)&lt;1,$X883,"")))</f>
        <v/>
      </c>
      <c r="AH883" s="47" t="str">
        <f t="shared" si="102"/>
        <v/>
      </c>
      <c r="AI883" s="142" t="str">
        <f t="shared" si="108"/>
        <v/>
      </c>
      <c r="AJ883" s="6"/>
      <c r="AK883" s="43"/>
    </row>
    <row r="884" spans="1:37">
      <c r="A884" s="47" t="str">
        <f t="shared" si="103"/>
        <v/>
      </c>
      <c r="B884" s="138" t="str">
        <f t="shared" si="104"/>
        <v/>
      </c>
      <c r="C884" s="303"/>
      <c r="D884" s="47">
        <v>850</v>
      </c>
      <c r="E884" s="47" t="str">
        <f t="shared" si="105"/>
        <v/>
      </c>
      <c r="F884" s="6"/>
      <c r="G884" s="6"/>
      <c r="H884" s="6"/>
      <c r="I884" s="6"/>
      <c r="J884" s="5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8"/>
      <c r="Z884" s="6"/>
      <c r="AA884" s="37"/>
      <c r="AB884" s="6"/>
      <c r="AC884" s="6"/>
      <c r="AD884" s="6"/>
      <c r="AE884" s="141" t="str">
        <f t="shared" si="107"/>
        <v/>
      </c>
      <c r="AF884" s="14" t="str">
        <f t="shared" si="106"/>
        <v/>
      </c>
      <c r="AG884" s="306" t="str">
        <f>UPPER(IF($X884="","",IF(COUNTIF($AG$34:$AG883,$X884)&lt;1,$X884,"")))</f>
        <v/>
      </c>
      <c r="AH884" s="47" t="str">
        <f t="shared" si="102"/>
        <v/>
      </c>
      <c r="AI884" s="142" t="str">
        <f t="shared" si="108"/>
        <v/>
      </c>
      <c r="AJ884" s="6"/>
      <c r="AK884" s="43"/>
    </row>
    <row r="885" spans="1:37">
      <c r="A885" s="47" t="str">
        <f t="shared" si="103"/>
        <v/>
      </c>
      <c r="B885" s="138" t="str">
        <f t="shared" si="104"/>
        <v/>
      </c>
      <c r="C885" s="303"/>
      <c r="D885" s="47">
        <v>851</v>
      </c>
      <c r="E885" s="47" t="str">
        <f t="shared" si="105"/>
        <v/>
      </c>
      <c r="F885" s="6"/>
      <c r="G885" s="6"/>
      <c r="H885" s="6"/>
      <c r="I885" s="6"/>
      <c r="J885" s="5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8"/>
      <c r="Z885" s="6"/>
      <c r="AA885" s="37"/>
      <c r="AB885" s="6"/>
      <c r="AC885" s="6"/>
      <c r="AD885" s="6"/>
      <c r="AE885" s="141" t="str">
        <f t="shared" si="107"/>
        <v/>
      </c>
      <c r="AF885" s="14" t="str">
        <f t="shared" si="106"/>
        <v/>
      </c>
      <c r="AG885" s="306" t="str">
        <f>UPPER(IF($X885="","",IF(COUNTIF($AG$34:$AG884,$X885)&lt;1,$X885,"")))</f>
        <v/>
      </c>
      <c r="AH885" s="47" t="str">
        <f t="shared" si="102"/>
        <v/>
      </c>
      <c r="AI885" s="142" t="str">
        <f t="shared" si="108"/>
        <v/>
      </c>
      <c r="AJ885" s="6"/>
      <c r="AK885" s="43"/>
    </row>
    <row r="886" spans="1:37">
      <c r="A886" s="47" t="str">
        <f t="shared" si="103"/>
        <v/>
      </c>
      <c r="B886" s="138" t="str">
        <f t="shared" si="104"/>
        <v/>
      </c>
      <c r="C886" s="303"/>
      <c r="D886" s="47">
        <v>852</v>
      </c>
      <c r="E886" s="47" t="str">
        <f t="shared" si="105"/>
        <v/>
      </c>
      <c r="F886" s="6"/>
      <c r="G886" s="6"/>
      <c r="H886" s="6"/>
      <c r="I886" s="6"/>
      <c r="J886" s="5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8"/>
      <c r="Z886" s="6"/>
      <c r="AA886" s="37"/>
      <c r="AB886" s="6"/>
      <c r="AC886" s="6"/>
      <c r="AD886" s="6"/>
      <c r="AE886" s="141" t="str">
        <f t="shared" si="107"/>
        <v/>
      </c>
      <c r="AF886" s="14" t="str">
        <f t="shared" si="106"/>
        <v/>
      </c>
      <c r="AG886" s="306" t="str">
        <f>UPPER(IF($X886="","",IF(COUNTIF($AG$34:$AG885,$X886)&lt;1,$X886,"")))</f>
        <v/>
      </c>
      <c r="AH886" s="47" t="str">
        <f t="shared" si="102"/>
        <v/>
      </c>
      <c r="AI886" s="142" t="str">
        <f t="shared" si="108"/>
        <v/>
      </c>
      <c r="AJ886" s="6"/>
      <c r="AK886" s="43"/>
    </row>
    <row r="887" spans="1:37">
      <c r="A887" s="47" t="str">
        <f t="shared" si="103"/>
        <v/>
      </c>
      <c r="B887" s="138" t="str">
        <f t="shared" si="104"/>
        <v/>
      </c>
      <c r="C887" s="303"/>
      <c r="D887" s="47">
        <v>853</v>
      </c>
      <c r="E887" s="47" t="str">
        <f t="shared" si="105"/>
        <v/>
      </c>
      <c r="F887" s="6"/>
      <c r="G887" s="6"/>
      <c r="H887" s="6"/>
      <c r="I887" s="6"/>
      <c r="J887" s="5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8"/>
      <c r="Z887" s="6"/>
      <c r="AA887" s="37"/>
      <c r="AB887" s="6"/>
      <c r="AC887" s="6"/>
      <c r="AD887" s="6"/>
      <c r="AE887" s="141" t="str">
        <f t="shared" si="107"/>
        <v/>
      </c>
      <c r="AF887" s="14" t="str">
        <f t="shared" si="106"/>
        <v/>
      </c>
      <c r="AG887" s="306" t="str">
        <f>UPPER(IF($X887="","",IF(COUNTIF($AG$34:$AG886,$X887)&lt;1,$X887,"")))</f>
        <v/>
      </c>
      <c r="AH887" s="47" t="str">
        <f t="shared" si="102"/>
        <v/>
      </c>
      <c r="AI887" s="142" t="str">
        <f t="shared" si="108"/>
        <v/>
      </c>
      <c r="AJ887" s="6"/>
      <c r="AK887" s="43"/>
    </row>
    <row r="888" spans="1:37">
      <c r="A888" s="47" t="str">
        <f t="shared" si="103"/>
        <v/>
      </c>
      <c r="B888" s="138" t="str">
        <f t="shared" si="104"/>
        <v/>
      </c>
      <c r="C888" s="303"/>
      <c r="D888" s="47">
        <v>854</v>
      </c>
      <c r="E888" s="47" t="str">
        <f t="shared" si="105"/>
        <v/>
      </c>
      <c r="F888" s="6"/>
      <c r="G888" s="6"/>
      <c r="H888" s="6"/>
      <c r="I888" s="6"/>
      <c r="J888" s="5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8"/>
      <c r="Z888" s="6"/>
      <c r="AA888" s="37"/>
      <c r="AB888" s="6"/>
      <c r="AC888" s="6"/>
      <c r="AD888" s="6"/>
      <c r="AE888" s="141" t="str">
        <f t="shared" si="107"/>
        <v/>
      </c>
      <c r="AF888" s="14" t="str">
        <f t="shared" si="106"/>
        <v/>
      </c>
      <c r="AG888" s="306" t="str">
        <f>UPPER(IF($X888="","",IF(COUNTIF($AG$34:$AG887,$X888)&lt;1,$X888,"")))</f>
        <v/>
      </c>
      <c r="AH888" s="47" t="str">
        <f t="shared" si="102"/>
        <v/>
      </c>
      <c r="AI888" s="142" t="str">
        <f t="shared" si="108"/>
        <v/>
      </c>
      <c r="AJ888" s="6"/>
      <c r="AK888" s="43"/>
    </row>
    <row r="889" spans="1:37">
      <c r="A889" s="47" t="str">
        <f t="shared" si="103"/>
        <v/>
      </c>
      <c r="B889" s="138" t="str">
        <f t="shared" si="104"/>
        <v/>
      </c>
      <c r="C889" s="303"/>
      <c r="D889" s="47">
        <v>855</v>
      </c>
      <c r="E889" s="47" t="str">
        <f t="shared" si="105"/>
        <v/>
      </c>
      <c r="F889" s="6"/>
      <c r="G889" s="6"/>
      <c r="H889" s="6"/>
      <c r="I889" s="6"/>
      <c r="J889" s="5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8"/>
      <c r="Z889" s="6"/>
      <c r="AA889" s="37"/>
      <c r="AB889" s="6"/>
      <c r="AC889" s="6"/>
      <c r="AD889" s="6"/>
      <c r="AE889" s="141" t="str">
        <f t="shared" si="107"/>
        <v/>
      </c>
      <c r="AF889" s="14" t="str">
        <f t="shared" si="106"/>
        <v/>
      </c>
      <c r="AG889" s="306" t="str">
        <f>UPPER(IF($X889="","",IF(COUNTIF($AG$34:$AG888,$X889)&lt;1,$X889,"")))</f>
        <v/>
      </c>
      <c r="AH889" s="47" t="str">
        <f t="shared" si="102"/>
        <v/>
      </c>
      <c r="AI889" s="142" t="str">
        <f t="shared" si="108"/>
        <v/>
      </c>
      <c r="AJ889" s="6"/>
      <c r="AK889" s="43"/>
    </row>
    <row r="890" spans="1:37">
      <c r="A890" s="47" t="str">
        <f t="shared" si="103"/>
        <v/>
      </c>
      <c r="B890" s="138" t="str">
        <f t="shared" si="104"/>
        <v/>
      </c>
      <c r="C890" s="303"/>
      <c r="D890" s="47">
        <v>856</v>
      </c>
      <c r="E890" s="47" t="str">
        <f t="shared" si="105"/>
        <v/>
      </c>
      <c r="F890" s="6"/>
      <c r="G890" s="6"/>
      <c r="H890" s="6"/>
      <c r="I890" s="6"/>
      <c r="J890" s="5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8"/>
      <c r="Z890" s="6"/>
      <c r="AA890" s="37"/>
      <c r="AB890" s="6"/>
      <c r="AC890" s="6"/>
      <c r="AD890" s="6"/>
      <c r="AE890" s="141" t="str">
        <f t="shared" si="107"/>
        <v/>
      </c>
      <c r="AF890" s="14" t="str">
        <f t="shared" si="106"/>
        <v/>
      </c>
      <c r="AG890" s="306" t="str">
        <f>UPPER(IF($X890="","",IF(COUNTIF($AG$34:$AG889,$X890)&lt;1,$X890,"")))</f>
        <v/>
      </c>
      <c r="AH890" s="47" t="str">
        <f t="shared" si="102"/>
        <v/>
      </c>
      <c r="AI890" s="142" t="str">
        <f t="shared" si="108"/>
        <v/>
      </c>
      <c r="AJ890" s="6"/>
      <c r="AK890" s="43"/>
    </row>
    <row r="891" spans="1:37">
      <c r="A891" s="47" t="str">
        <f t="shared" si="103"/>
        <v/>
      </c>
      <c r="B891" s="138" t="str">
        <f t="shared" si="104"/>
        <v/>
      </c>
      <c r="C891" s="303"/>
      <c r="D891" s="47">
        <v>857</v>
      </c>
      <c r="E891" s="47" t="str">
        <f t="shared" si="105"/>
        <v/>
      </c>
      <c r="F891" s="6"/>
      <c r="G891" s="6"/>
      <c r="H891" s="6"/>
      <c r="I891" s="6"/>
      <c r="J891" s="5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8"/>
      <c r="Z891" s="6"/>
      <c r="AA891" s="37"/>
      <c r="AB891" s="6"/>
      <c r="AC891" s="6"/>
      <c r="AD891" s="6"/>
      <c r="AE891" s="141" t="str">
        <f t="shared" si="107"/>
        <v/>
      </c>
      <c r="AF891" s="14" t="str">
        <f t="shared" si="106"/>
        <v/>
      </c>
      <c r="AG891" s="306" t="str">
        <f>UPPER(IF($X891="","",IF(COUNTIF($AG$34:$AG890,$X891)&lt;1,$X891,"")))</f>
        <v/>
      </c>
      <c r="AH891" s="47" t="str">
        <f t="shared" si="102"/>
        <v/>
      </c>
      <c r="AI891" s="142" t="str">
        <f t="shared" si="108"/>
        <v/>
      </c>
      <c r="AJ891" s="6"/>
      <c r="AK891" s="43"/>
    </row>
    <row r="892" spans="1:37">
      <c r="A892" s="47" t="str">
        <f t="shared" si="103"/>
        <v/>
      </c>
      <c r="B892" s="138" t="str">
        <f t="shared" si="104"/>
        <v/>
      </c>
      <c r="C892" s="303"/>
      <c r="D892" s="47">
        <v>858</v>
      </c>
      <c r="E892" s="47" t="str">
        <f t="shared" si="105"/>
        <v/>
      </c>
      <c r="F892" s="6"/>
      <c r="G892" s="6"/>
      <c r="H892" s="6"/>
      <c r="I892" s="6"/>
      <c r="J892" s="5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8"/>
      <c r="Z892" s="6"/>
      <c r="AA892" s="37"/>
      <c r="AB892" s="6"/>
      <c r="AC892" s="6"/>
      <c r="AD892" s="6"/>
      <c r="AE892" s="141" t="str">
        <f t="shared" si="107"/>
        <v/>
      </c>
      <c r="AF892" s="14" t="str">
        <f t="shared" si="106"/>
        <v/>
      </c>
      <c r="AG892" s="306" t="str">
        <f>UPPER(IF($X892="","",IF(COUNTIF($AG$34:$AG891,$X892)&lt;1,$X892,"")))</f>
        <v/>
      </c>
      <c r="AH892" s="47" t="str">
        <f t="shared" si="102"/>
        <v/>
      </c>
      <c r="AI892" s="142" t="str">
        <f t="shared" si="108"/>
        <v/>
      </c>
      <c r="AJ892" s="6"/>
      <c r="AK892" s="43"/>
    </row>
    <row r="893" spans="1:37">
      <c r="A893" s="47" t="str">
        <f t="shared" si="103"/>
        <v/>
      </c>
      <c r="B893" s="138" t="str">
        <f t="shared" si="104"/>
        <v/>
      </c>
      <c r="C893" s="303"/>
      <c r="D893" s="47">
        <v>859</v>
      </c>
      <c r="E893" s="47" t="str">
        <f t="shared" si="105"/>
        <v/>
      </c>
      <c r="F893" s="6"/>
      <c r="G893" s="6"/>
      <c r="H893" s="6"/>
      <c r="I893" s="6"/>
      <c r="J893" s="5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8"/>
      <c r="Z893" s="6"/>
      <c r="AA893" s="37"/>
      <c r="AB893" s="6"/>
      <c r="AC893" s="6"/>
      <c r="AD893" s="6"/>
      <c r="AE893" s="141" t="str">
        <f t="shared" si="107"/>
        <v/>
      </c>
      <c r="AF893" s="14" t="str">
        <f t="shared" si="106"/>
        <v/>
      </c>
      <c r="AG893" s="306" t="str">
        <f>UPPER(IF($X893="","",IF(COUNTIF($AG$34:$AG892,$X893)&lt;1,$X893,"")))</f>
        <v/>
      </c>
      <c r="AH893" s="47" t="str">
        <f t="shared" si="102"/>
        <v/>
      </c>
      <c r="AI893" s="142" t="str">
        <f t="shared" si="108"/>
        <v/>
      </c>
      <c r="AJ893" s="6"/>
      <c r="AK893" s="43"/>
    </row>
    <row r="894" spans="1:37">
      <c r="A894" s="47" t="str">
        <f t="shared" si="103"/>
        <v/>
      </c>
      <c r="B894" s="138" t="str">
        <f t="shared" si="104"/>
        <v/>
      </c>
      <c r="C894" s="303"/>
      <c r="D894" s="47">
        <v>860</v>
      </c>
      <c r="E894" s="47" t="str">
        <f t="shared" si="105"/>
        <v/>
      </c>
      <c r="F894" s="6"/>
      <c r="G894" s="6"/>
      <c r="H894" s="6"/>
      <c r="I894" s="6"/>
      <c r="J894" s="5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8"/>
      <c r="Z894" s="6"/>
      <c r="AA894" s="37"/>
      <c r="AB894" s="6"/>
      <c r="AC894" s="6"/>
      <c r="AD894" s="6"/>
      <c r="AE894" s="141" t="str">
        <f t="shared" si="107"/>
        <v/>
      </c>
      <c r="AF894" s="14" t="str">
        <f t="shared" si="106"/>
        <v/>
      </c>
      <c r="AG894" s="306" t="str">
        <f>UPPER(IF($X894="","",IF(COUNTIF($AG$34:$AG893,$X894)&lt;1,$X894,"")))</f>
        <v/>
      </c>
      <c r="AH894" s="47" t="str">
        <f t="shared" si="102"/>
        <v/>
      </c>
      <c r="AI894" s="142" t="str">
        <f t="shared" si="108"/>
        <v/>
      </c>
      <c r="AJ894" s="6"/>
      <c r="AK894" s="43"/>
    </row>
    <row r="895" spans="1:37">
      <c r="A895" s="47" t="str">
        <f t="shared" si="103"/>
        <v/>
      </c>
      <c r="B895" s="138" t="str">
        <f t="shared" si="104"/>
        <v/>
      </c>
      <c r="C895" s="303"/>
      <c r="D895" s="47">
        <v>861</v>
      </c>
      <c r="E895" s="47" t="str">
        <f t="shared" si="105"/>
        <v/>
      </c>
      <c r="F895" s="6"/>
      <c r="G895" s="6"/>
      <c r="H895" s="6"/>
      <c r="I895" s="6"/>
      <c r="J895" s="5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8"/>
      <c r="Z895" s="6"/>
      <c r="AA895" s="37"/>
      <c r="AB895" s="6"/>
      <c r="AC895" s="6"/>
      <c r="AD895" s="6"/>
      <c r="AE895" s="141" t="str">
        <f t="shared" si="107"/>
        <v/>
      </c>
      <c r="AF895" s="14" t="str">
        <f t="shared" si="106"/>
        <v/>
      </c>
      <c r="AG895" s="306" t="str">
        <f>UPPER(IF($X895="","",IF(COUNTIF($AG$34:$AG894,$X895)&lt;1,$X895,"")))</f>
        <v/>
      </c>
      <c r="AH895" s="47" t="str">
        <f t="shared" si="102"/>
        <v/>
      </c>
      <c r="AI895" s="142" t="str">
        <f t="shared" si="108"/>
        <v/>
      </c>
      <c r="AJ895" s="6"/>
      <c r="AK895" s="43"/>
    </row>
    <row r="896" spans="1:37">
      <c r="A896" s="47" t="str">
        <f t="shared" si="103"/>
        <v/>
      </c>
      <c r="B896" s="138" t="str">
        <f t="shared" si="104"/>
        <v/>
      </c>
      <c r="C896" s="303"/>
      <c r="D896" s="47">
        <v>862</v>
      </c>
      <c r="E896" s="47" t="str">
        <f t="shared" si="105"/>
        <v/>
      </c>
      <c r="F896" s="6"/>
      <c r="G896" s="6"/>
      <c r="H896" s="6"/>
      <c r="I896" s="6"/>
      <c r="J896" s="5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8"/>
      <c r="Z896" s="6"/>
      <c r="AA896" s="37"/>
      <c r="AB896" s="6"/>
      <c r="AC896" s="6"/>
      <c r="AD896" s="6"/>
      <c r="AE896" s="141" t="str">
        <f t="shared" si="107"/>
        <v/>
      </c>
      <c r="AF896" s="14" t="str">
        <f t="shared" si="106"/>
        <v/>
      </c>
      <c r="AG896" s="306" t="str">
        <f>UPPER(IF($X896="","",IF(COUNTIF($AG$34:$AG895,$X896)&lt;1,$X896,"")))</f>
        <v/>
      </c>
      <c r="AH896" s="47" t="str">
        <f t="shared" si="102"/>
        <v/>
      </c>
      <c r="AI896" s="142" t="str">
        <f t="shared" si="108"/>
        <v/>
      </c>
      <c r="AJ896" s="6"/>
      <c r="AK896" s="43"/>
    </row>
    <row r="897" spans="1:37">
      <c r="A897" s="47" t="str">
        <f t="shared" si="103"/>
        <v/>
      </c>
      <c r="B897" s="138" t="str">
        <f t="shared" si="104"/>
        <v/>
      </c>
      <c r="C897" s="303"/>
      <c r="D897" s="47">
        <v>863</v>
      </c>
      <c r="E897" s="47" t="str">
        <f t="shared" si="105"/>
        <v/>
      </c>
      <c r="F897" s="6"/>
      <c r="G897" s="6"/>
      <c r="H897" s="6"/>
      <c r="I897" s="6"/>
      <c r="J897" s="5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8"/>
      <c r="Z897" s="6"/>
      <c r="AA897" s="37"/>
      <c r="AB897" s="6"/>
      <c r="AC897" s="6"/>
      <c r="AD897" s="6"/>
      <c r="AE897" s="141" t="str">
        <f t="shared" si="107"/>
        <v/>
      </c>
      <c r="AF897" s="14" t="str">
        <f t="shared" si="106"/>
        <v/>
      </c>
      <c r="AG897" s="306" t="str">
        <f>UPPER(IF($X897="","",IF(COUNTIF($AG$34:$AG896,$X897)&lt;1,$X897,"")))</f>
        <v/>
      </c>
      <c r="AH897" s="47" t="str">
        <f t="shared" si="102"/>
        <v/>
      </c>
      <c r="AI897" s="142" t="str">
        <f t="shared" si="108"/>
        <v/>
      </c>
      <c r="AJ897" s="6"/>
      <c r="AK897" s="43"/>
    </row>
    <row r="898" spans="1:37">
      <c r="A898" s="47" t="str">
        <f t="shared" si="103"/>
        <v/>
      </c>
      <c r="B898" s="138" t="str">
        <f t="shared" si="104"/>
        <v/>
      </c>
      <c r="C898" s="303"/>
      <c r="D898" s="47">
        <v>864</v>
      </c>
      <c r="E898" s="47" t="str">
        <f t="shared" si="105"/>
        <v/>
      </c>
      <c r="F898" s="6"/>
      <c r="G898" s="6"/>
      <c r="H898" s="6"/>
      <c r="I898" s="6"/>
      <c r="J898" s="5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8"/>
      <c r="Z898" s="6"/>
      <c r="AA898" s="37"/>
      <c r="AB898" s="6"/>
      <c r="AC898" s="6"/>
      <c r="AD898" s="6"/>
      <c r="AE898" s="141" t="str">
        <f t="shared" si="107"/>
        <v/>
      </c>
      <c r="AF898" s="14" t="str">
        <f t="shared" si="106"/>
        <v/>
      </c>
      <c r="AG898" s="306" t="str">
        <f>UPPER(IF($X898="","",IF(COUNTIF($AG$34:$AG897,$X898)&lt;1,$X898,"")))</f>
        <v/>
      </c>
      <c r="AH898" s="47" t="str">
        <f t="shared" si="102"/>
        <v/>
      </c>
      <c r="AI898" s="142" t="str">
        <f t="shared" si="108"/>
        <v/>
      </c>
      <c r="AJ898" s="6"/>
      <c r="AK898" s="43"/>
    </row>
    <row r="899" spans="1:37">
      <c r="A899" s="47" t="str">
        <f t="shared" si="103"/>
        <v/>
      </c>
      <c r="B899" s="138" t="str">
        <f t="shared" si="104"/>
        <v/>
      </c>
      <c r="C899" s="303"/>
      <c r="D899" s="47">
        <v>865</v>
      </c>
      <c r="E899" s="47" t="str">
        <f t="shared" si="105"/>
        <v/>
      </c>
      <c r="F899" s="6"/>
      <c r="G899" s="6"/>
      <c r="H899" s="6"/>
      <c r="I899" s="6"/>
      <c r="J899" s="5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8"/>
      <c r="Z899" s="6"/>
      <c r="AA899" s="37"/>
      <c r="AB899" s="6"/>
      <c r="AC899" s="6"/>
      <c r="AD899" s="6"/>
      <c r="AE899" s="141" t="str">
        <f t="shared" si="107"/>
        <v/>
      </c>
      <c r="AF899" s="14" t="str">
        <f t="shared" si="106"/>
        <v/>
      </c>
      <c r="AG899" s="306" t="str">
        <f>UPPER(IF($X899="","",IF(COUNTIF($AG$34:$AG898,$X899)&lt;1,$X899,"")))</f>
        <v/>
      </c>
      <c r="AH899" s="47" t="str">
        <f t="shared" si="102"/>
        <v/>
      </c>
      <c r="AI899" s="142" t="str">
        <f t="shared" si="108"/>
        <v/>
      </c>
      <c r="AJ899" s="6"/>
      <c r="AK899" s="43"/>
    </row>
    <row r="900" spans="1:37">
      <c r="A900" s="47" t="str">
        <f t="shared" si="103"/>
        <v/>
      </c>
      <c r="B900" s="138" t="str">
        <f t="shared" si="104"/>
        <v/>
      </c>
      <c r="C900" s="303"/>
      <c r="D900" s="47">
        <v>866</v>
      </c>
      <c r="E900" s="47" t="str">
        <f t="shared" si="105"/>
        <v/>
      </c>
      <c r="F900" s="6"/>
      <c r="G900" s="6"/>
      <c r="H900" s="6"/>
      <c r="I900" s="6"/>
      <c r="J900" s="5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8"/>
      <c r="Z900" s="6"/>
      <c r="AA900" s="37"/>
      <c r="AB900" s="6"/>
      <c r="AC900" s="6"/>
      <c r="AD900" s="6"/>
      <c r="AE900" s="141" t="str">
        <f t="shared" si="107"/>
        <v/>
      </c>
      <c r="AF900" s="14" t="str">
        <f t="shared" si="106"/>
        <v/>
      </c>
      <c r="AG900" s="306" t="str">
        <f>UPPER(IF($X900="","",IF(COUNTIF($AG$34:$AG899,$X900)&lt;1,$X900,"")))</f>
        <v/>
      </c>
      <c r="AH900" s="47" t="str">
        <f t="shared" si="102"/>
        <v/>
      </c>
      <c r="AI900" s="142" t="str">
        <f t="shared" si="108"/>
        <v/>
      </c>
      <c r="AJ900" s="6"/>
      <c r="AK900" s="43"/>
    </row>
    <row r="901" spans="1:37">
      <c r="A901" s="47" t="str">
        <f t="shared" si="103"/>
        <v/>
      </c>
      <c r="B901" s="138" t="str">
        <f t="shared" si="104"/>
        <v/>
      </c>
      <c r="C901" s="303"/>
      <c r="D901" s="47">
        <v>867</v>
      </c>
      <c r="E901" s="47" t="str">
        <f t="shared" si="105"/>
        <v/>
      </c>
      <c r="F901" s="6"/>
      <c r="G901" s="6"/>
      <c r="H901" s="6"/>
      <c r="I901" s="6"/>
      <c r="J901" s="5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8"/>
      <c r="Z901" s="6"/>
      <c r="AA901" s="37"/>
      <c r="AB901" s="6"/>
      <c r="AC901" s="6"/>
      <c r="AD901" s="6"/>
      <c r="AE901" s="141" t="str">
        <f t="shared" si="107"/>
        <v/>
      </c>
      <c r="AF901" s="14" t="str">
        <f t="shared" si="106"/>
        <v/>
      </c>
      <c r="AG901" s="306" t="str">
        <f>UPPER(IF($X901="","",IF(COUNTIF($AG$34:$AG900,$X901)&lt;1,$X901,"")))</f>
        <v/>
      </c>
      <c r="AH901" s="47" t="str">
        <f t="shared" si="102"/>
        <v/>
      </c>
      <c r="AI901" s="142" t="str">
        <f t="shared" si="108"/>
        <v/>
      </c>
      <c r="AJ901" s="6"/>
      <c r="AK901" s="43"/>
    </row>
    <row r="902" spans="1:37">
      <c r="A902" s="47" t="str">
        <f t="shared" si="103"/>
        <v/>
      </c>
      <c r="B902" s="138" t="str">
        <f t="shared" si="104"/>
        <v/>
      </c>
      <c r="C902" s="303"/>
      <c r="D902" s="47">
        <v>868</v>
      </c>
      <c r="E902" s="47" t="str">
        <f t="shared" si="105"/>
        <v/>
      </c>
      <c r="F902" s="6"/>
      <c r="G902" s="6"/>
      <c r="H902" s="6"/>
      <c r="I902" s="6"/>
      <c r="J902" s="5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8"/>
      <c r="Z902" s="6"/>
      <c r="AA902" s="37"/>
      <c r="AB902" s="6"/>
      <c r="AC902" s="6"/>
      <c r="AD902" s="6"/>
      <c r="AE902" s="141" t="str">
        <f t="shared" si="107"/>
        <v/>
      </c>
      <c r="AF902" s="14" t="str">
        <f t="shared" si="106"/>
        <v/>
      </c>
      <c r="AG902" s="306" t="str">
        <f>UPPER(IF($X902="","",IF(COUNTIF($AG$34:$AG901,$X902)&lt;1,$X902,"")))</f>
        <v/>
      </c>
      <c r="AH902" s="47" t="str">
        <f t="shared" si="102"/>
        <v/>
      </c>
      <c r="AI902" s="142" t="str">
        <f t="shared" si="108"/>
        <v/>
      </c>
      <c r="AJ902" s="6"/>
      <c r="AK902" s="43"/>
    </row>
    <row r="903" spans="1:37">
      <c r="A903" s="47" t="str">
        <f t="shared" si="103"/>
        <v/>
      </c>
      <c r="B903" s="138" t="str">
        <f t="shared" si="104"/>
        <v/>
      </c>
      <c r="C903" s="303"/>
      <c r="D903" s="47">
        <v>869</v>
      </c>
      <c r="E903" s="47" t="str">
        <f t="shared" si="105"/>
        <v/>
      </c>
      <c r="F903" s="6"/>
      <c r="G903" s="6"/>
      <c r="H903" s="6"/>
      <c r="I903" s="6"/>
      <c r="J903" s="5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8"/>
      <c r="Z903" s="6"/>
      <c r="AA903" s="37"/>
      <c r="AB903" s="6"/>
      <c r="AC903" s="6"/>
      <c r="AD903" s="6"/>
      <c r="AE903" s="141" t="str">
        <f t="shared" si="107"/>
        <v/>
      </c>
      <c r="AF903" s="14" t="str">
        <f t="shared" si="106"/>
        <v/>
      </c>
      <c r="AG903" s="306" t="str">
        <f>UPPER(IF($X903="","",IF(COUNTIF($AG$34:$AG902,$X903)&lt;1,$X903,"")))</f>
        <v/>
      </c>
      <c r="AH903" s="47" t="str">
        <f t="shared" si="102"/>
        <v/>
      </c>
      <c r="AI903" s="142" t="str">
        <f t="shared" si="108"/>
        <v/>
      </c>
      <c r="AJ903" s="6"/>
      <c r="AK903" s="43"/>
    </row>
    <row r="904" spans="1:37">
      <c r="A904" s="47" t="str">
        <f t="shared" si="103"/>
        <v/>
      </c>
      <c r="B904" s="138" t="str">
        <f t="shared" si="104"/>
        <v/>
      </c>
      <c r="C904" s="303"/>
      <c r="D904" s="47">
        <v>870</v>
      </c>
      <c r="E904" s="47" t="str">
        <f t="shared" si="105"/>
        <v/>
      </c>
      <c r="F904" s="6"/>
      <c r="G904" s="6"/>
      <c r="H904" s="6"/>
      <c r="I904" s="6"/>
      <c r="J904" s="5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8"/>
      <c r="Z904" s="6"/>
      <c r="AA904" s="37"/>
      <c r="AB904" s="6"/>
      <c r="AC904" s="6"/>
      <c r="AD904" s="6"/>
      <c r="AE904" s="141" t="str">
        <f t="shared" si="107"/>
        <v/>
      </c>
      <c r="AF904" s="14" t="str">
        <f t="shared" si="106"/>
        <v/>
      </c>
      <c r="AG904" s="306" t="str">
        <f>UPPER(IF($X904="","",IF(COUNTIF($AG$34:$AG903,$X904)&lt;1,$X904,"")))</f>
        <v/>
      </c>
      <c r="AH904" s="47" t="str">
        <f t="shared" si="102"/>
        <v/>
      </c>
      <c r="AI904" s="142" t="str">
        <f t="shared" si="108"/>
        <v/>
      </c>
      <c r="AJ904" s="6"/>
      <c r="AK904" s="43"/>
    </row>
    <row r="905" spans="1:37">
      <c r="A905" s="47" t="str">
        <f t="shared" si="103"/>
        <v/>
      </c>
      <c r="B905" s="138" t="str">
        <f t="shared" si="104"/>
        <v/>
      </c>
      <c r="C905" s="303"/>
      <c r="D905" s="47">
        <v>871</v>
      </c>
      <c r="E905" s="47" t="str">
        <f t="shared" si="105"/>
        <v/>
      </c>
      <c r="F905" s="6"/>
      <c r="G905" s="6"/>
      <c r="H905" s="6"/>
      <c r="I905" s="6"/>
      <c r="J905" s="5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8"/>
      <c r="Z905" s="6"/>
      <c r="AA905" s="37"/>
      <c r="AB905" s="6"/>
      <c r="AC905" s="6"/>
      <c r="AD905" s="6"/>
      <c r="AE905" s="141" t="str">
        <f t="shared" si="107"/>
        <v/>
      </c>
      <c r="AF905" s="14" t="str">
        <f t="shared" si="106"/>
        <v/>
      </c>
      <c r="AG905" s="306" t="str">
        <f>UPPER(IF($X905="","",IF(COUNTIF($AG$34:$AG904,$X905)&lt;1,$X905,"")))</f>
        <v/>
      </c>
      <c r="AH905" s="47" t="str">
        <f t="shared" si="102"/>
        <v/>
      </c>
      <c r="AI905" s="142" t="str">
        <f t="shared" si="108"/>
        <v/>
      </c>
      <c r="AJ905" s="6"/>
      <c r="AK905" s="43"/>
    </row>
    <row r="906" spans="1:37">
      <c r="A906" s="47" t="str">
        <f t="shared" si="103"/>
        <v/>
      </c>
      <c r="B906" s="138" t="str">
        <f t="shared" si="104"/>
        <v/>
      </c>
      <c r="C906" s="303"/>
      <c r="D906" s="47">
        <v>872</v>
      </c>
      <c r="E906" s="47" t="str">
        <f t="shared" si="105"/>
        <v/>
      </c>
      <c r="F906" s="6"/>
      <c r="G906" s="6"/>
      <c r="H906" s="6"/>
      <c r="I906" s="6"/>
      <c r="J906" s="5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8"/>
      <c r="Z906" s="6"/>
      <c r="AA906" s="37"/>
      <c r="AB906" s="6"/>
      <c r="AC906" s="6"/>
      <c r="AD906" s="6"/>
      <c r="AE906" s="141" t="str">
        <f t="shared" si="107"/>
        <v/>
      </c>
      <c r="AF906" s="14" t="str">
        <f t="shared" si="106"/>
        <v/>
      </c>
      <c r="AG906" s="306" t="str">
        <f>UPPER(IF($X906="","",IF(COUNTIF($AG$34:$AG905,$X906)&lt;1,$X906,"")))</f>
        <v/>
      </c>
      <c r="AH906" s="47" t="str">
        <f t="shared" si="102"/>
        <v/>
      </c>
      <c r="AI906" s="142" t="str">
        <f t="shared" si="108"/>
        <v/>
      </c>
      <c r="AJ906" s="6"/>
      <c r="AK906" s="43"/>
    </row>
    <row r="907" spans="1:37">
      <c r="A907" s="47" t="str">
        <f t="shared" si="103"/>
        <v/>
      </c>
      <c r="B907" s="138" t="str">
        <f t="shared" si="104"/>
        <v/>
      </c>
      <c r="C907" s="303"/>
      <c r="D907" s="47">
        <v>873</v>
      </c>
      <c r="E907" s="47" t="str">
        <f t="shared" si="105"/>
        <v/>
      </c>
      <c r="F907" s="6"/>
      <c r="G907" s="6"/>
      <c r="H907" s="6"/>
      <c r="I907" s="6"/>
      <c r="J907" s="5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8"/>
      <c r="Z907" s="6"/>
      <c r="AA907" s="37"/>
      <c r="AB907" s="6"/>
      <c r="AC907" s="6"/>
      <c r="AD907" s="6"/>
      <c r="AE907" s="141" t="str">
        <f t="shared" si="107"/>
        <v/>
      </c>
      <c r="AF907" s="14" t="str">
        <f t="shared" si="106"/>
        <v/>
      </c>
      <c r="AG907" s="306" t="str">
        <f>UPPER(IF($X907="","",IF(COUNTIF($AG$34:$AG906,$X907)&lt;1,$X907,"")))</f>
        <v/>
      </c>
      <c r="AH907" s="47" t="str">
        <f t="shared" si="102"/>
        <v/>
      </c>
      <c r="AI907" s="142" t="str">
        <f t="shared" si="108"/>
        <v/>
      </c>
      <c r="AJ907" s="6"/>
      <c r="AK907" s="43"/>
    </row>
    <row r="908" spans="1:37">
      <c r="A908" s="47" t="str">
        <f t="shared" si="103"/>
        <v/>
      </c>
      <c r="B908" s="138" t="str">
        <f t="shared" si="104"/>
        <v/>
      </c>
      <c r="C908" s="303"/>
      <c r="D908" s="47">
        <v>874</v>
      </c>
      <c r="E908" s="47" t="str">
        <f t="shared" si="105"/>
        <v/>
      </c>
      <c r="F908" s="6"/>
      <c r="G908" s="6"/>
      <c r="H908" s="6"/>
      <c r="I908" s="6"/>
      <c r="J908" s="5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8"/>
      <c r="Z908" s="6"/>
      <c r="AA908" s="37"/>
      <c r="AB908" s="6"/>
      <c r="AC908" s="6"/>
      <c r="AD908" s="6"/>
      <c r="AE908" s="141" t="str">
        <f t="shared" si="107"/>
        <v/>
      </c>
      <c r="AF908" s="14" t="str">
        <f t="shared" si="106"/>
        <v/>
      </c>
      <c r="AG908" s="306" t="str">
        <f>UPPER(IF($X908="","",IF(COUNTIF($AG$34:$AG907,$X908)&lt;1,$X908,"")))</f>
        <v/>
      </c>
      <c r="AH908" s="47" t="str">
        <f t="shared" si="102"/>
        <v/>
      </c>
      <c r="AI908" s="142" t="str">
        <f t="shared" si="108"/>
        <v/>
      </c>
      <c r="AJ908" s="6"/>
      <c r="AK908" s="43"/>
    </row>
    <row r="909" spans="1:37">
      <c r="A909" s="47" t="str">
        <f t="shared" si="103"/>
        <v/>
      </c>
      <c r="B909" s="138" t="str">
        <f t="shared" si="104"/>
        <v/>
      </c>
      <c r="C909" s="303"/>
      <c r="D909" s="47">
        <v>875</v>
      </c>
      <c r="E909" s="47" t="str">
        <f t="shared" si="105"/>
        <v/>
      </c>
      <c r="F909" s="6"/>
      <c r="G909" s="6"/>
      <c r="H909" s="6"/>
      <c r="I909" s="6"/>
      <c r="J909" s="5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8"/>
      <c r="Z909" s="6"/>
      <c r="AA909" s="37"/>
      <c r="AB909" s="6"/>
      <c r="AC909" s="6"/>
      <c r="AD909" s="6"/>
      <c r="AE909" s="141" t="str">
        <f t="shared" si="107"/>
        <v/>
      </c>
      <c r="AF909" s="14" t="str">
        <f t="shared" si="106"/>
        <v/>
      </c>
      <c r="AG909" s="306" t="str">
        <f>UPPER(IF($X909="","",IF(COUNTIF($AG$34:$AG908,$X909)&lt;1,$X909,"")))</f>
        <v/>
      </c>
      <c r="AH909" s="47" t="str">
        <f t="shared" si="102"/>
        <v/>
      </c>
      <c r="AI909" s="142" t="str">
        <f t="shared" si="108"/>
        <v/>
      </c>
      <c r="AJ909" s="6"/>
      <c r="AK909" s="43"/>
    </row>
    <row r="910" spans="1:37">
      <c r="A910" s="47" t="str">
        <f t="shared" si="103"/>
        <v/>
      </c>
      <c r="B910" s="138" t="str">
        <f t="shared" si="104"/>
        <v/>
      </c>
      <c r="C910" s="303"/>
      <c r="D910" s="47">
        <v>876</v>
      </c>
      <c r="E910" s="47" t="str">
        <f t="shared" si="105"/>
        <v/>
      </c>
      <c r="F910" s="6"/>
      <c r="G910" s="6"/>
      <c r="H910" s="6"/>
      <c r="I910" s="6"/>
      <c r="J910" s="5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8"/>
      <c r="Z910" s="6"/>
      <c r="AA910" s="37"/>
      <c r="AB910" s="6"/>
      <c r="AC910" s="6"/>
      <c r="AD910" s="6"/>
      <c r="AE910" s="141" t="str">
        <f t="shared" si="107"/>
        <v/>
      </c>
      <c r="AF910" s="14" t="str">
        <f t="shared" si="106"/>
        <v/>
      </c>
      <c r="AG910" s="306" t="str">
        <f>UPPER(IF($X910="","",IF(COUNTIF($AG$34:$AG909,$X910)&lt;1,$X910,"")))</f>
        <v/>
      </c>
      <c r="AH910" s="47" t="str">
        <f t="shared" si="102"/>
        <v/>
      </c>
      <c r="AI910" s="142" t="str">
        <f t="shared" si="108"/>
        <v/>
      </c>
      <c r="AJ910" s="6"/>
      <c r="AK910" s="43"/>
    </row>
    <row r="911" spans="1:37">
      <c r="A911" s="47" t="str">
        <f t="shared" si="103"/>
        <v/>
      </c>
      <c r="B911" s="138" t="str">
        <f t="shared" si="104"/>
        <v/>
      </c>
      <c r="C911" s="303"/>
      <c r="D911" s="47">
        <v>877</v>
      </c>
      <c r="E911" s="47" t="str">
        <f t="shared" si="105"/>
        <v/>
      </c>
      <c r="F911" s="6"/>
      <c r="G911" s="6"/>
      <c r="H911" s="6"/>
      <c r="I911" s="6"/>
      <c r="J911" s="5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8"/>
      <c r="Z911" s="6"/>
      <c r="AA911" s="37"/>
      <c r="AB911" s="6"/>
      <c r="AC911" s="6"/>
      <c r="AD911" s="6"/>
      <c r="AE911" s="141" t="str">
        <f t="shared" si="107"/>
        <v/>
      </c>
      <c r="AF911" s="14" t="str">
        <f t="shared" si="106"/>
        <v/>
      </c>
      <c r="AG911" s="306" t="str">
        <f>UPPER(IF($X911="","",IF(COUNTIF($AG$34:$AG910,$X911)&lt;1,$X911,"")))</f>
        <v/>
      </c>
      <c r="AH911" s="47" t="str">
        <f t="shared" si="102"/>
        <v/>
      </c>
      <c r="AI911" s="142" t="str">
        <f t="shared" si="108"/>
        <v/>
      </c>
      <c r="AJ911" s="6"/>
      <c r="AK911" s="43"/>
    </row>
    <row r="912" spans="1:37">
      <c r="A912" s="47" t="str">
        <f t="shared" si="103"/>
        <v/>
      </c>
      <c r="B912" s="138" t="str">
        <f t="shared" si="104"/>
        <v/>
      </c>
      <c r="C912" s="303"/>
      <c r="D912" s="47">
        <v>878</v>
      </c>
      <c r="E912" s="47" t="str">
        <f t="shared" si="105"/>
        <v/>
      </c>
      <c r="F912" s="6"/>
      <c r="G912" s="6"/>
      <c r="H912" s="6"/>
      <c r="I912" s="6"/>
      <c r="J912" s="5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8"/>
      <c r="Z912" s="6"/>
      <c r="AA912" s="37"/>
      <c r="AB912" s="6"/>
      <c r="AC912" s="6"/>
      <c r="AD912" s="6"/>
      <c r="AE912" s="141" t="str">
        <f t="shared" si="107"/>
        <v/>
      </c>
      <c r="AF912" s="14" t="str">
        <f t="shared" si="106"/>
        <v/>
      </c>
      <c r="AG912" s="306" t="str">
        <f>UPPER(IF($X912="","",IF(COUNTIF($AG$34:$AG911,$X912)&lt;1,$X912,"")))</f>
        <v/>
      </c>
      <c r="AH912" s="47" t="str">
        <f t="shared" si="102"/>
        <v/>
      </c>
      <c r="AI912" s="142" t="str">
        <f t="shared" si="108"/>
        <v/>
      </c>
      <c r="AJ912" s="6"/>
      <c r="AK912" s="43"/>
    </row>
    <row r="913" spans="1:37">
      <c r="A913" s="47" t="str">
        <f t="shared" si="103"/>
        <v/>
      </c>
      <c r="B913" s="138" t="str">
        <f t="shared" si="104"/>
        <v/>
      </c>
      <c r="C913" s="303"/>
      <c r="D913" s="47">
        <v>879</v>
      </c>
      <c r="E913" s="47" t="str">
        <f t="shared" si="105"/>
        <v/>
      </c>
      <c r="F913" s="6"/>
      <c r="G913" s="6"/>
      <c r="H913" s="6"/>
      <c r="I913" s="6"/>
      <c r="J913" s="5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8"/>
      <c r="Z913" s="6"/>
      <c r="AA913" s="37"/>
      <c r="AB913" s="6"/>
      <c r="AC913" s="6"/>
      <c r="AD913" s="6"/>
      <c r="AE913" s="141" t="str">
        <f t="shared" si="107"/>
        <v/>
      </c>
      <c r="AF913" s="14" t="str">
        <f t="shared" si="106"/>
        <v/>
      </c>
      <c r="AG913" s="306" t="str">
        <f>UPPER(IF($X913="","",IF(COUNTIF($AG$34:$AG912,$X913)&lt;1,$X913,"")))</f>
        <v/>
      </c>
      <c r="AH913" s="47" t="str">
        <f t="shared" si="102"/>
        <v/>
      </c>
      <c r="AI913" s="142" t="str">
        <f t="shared" si="108"/>
        <v/>
      </c>
      <c r="AJ913" s="6"/>
      <c r="AK913" s="43"/>
    </row>
    <row r="914" spans="1:37">
      <c r="A914" s="47" t="str">
        <f t="shared" si="103"/>
        <v/>
      </c>
      <c r="B914" s="138" t="str">
        <f t="shared" si="104"/>
        <v/>
      </c>
      <c r="C914" s="303"/>
      <c r="D914" s="47">
        <v>880</v>
      </c>
      <c r="E914" s="47" t="str">
        <f t="shared" si="105"/>
        <v/>
      </c>
      <c r="F914" s="6"/>
      <c r="G914" s="6"/>
      <c r="H914" s="6"/>
      <c r="I914" s="6"/>
      <c r="J914" s="5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8"/>
      <c r="Z914" s="6"/>
      <c r="AA914" s="37"/>
      <c r="AB914" s="6"/>
      <c r="AC914" s="6"/>
      <c r="AD914" s="6"/>
      <c r="AE914" s="141" t="str">
        <f t="shared" si="107"/>
        <v/>
      </c>
      <c r="AF914" s="14" t="str">
        <f t="shared" si="106"/>
        <v/>
      </c>
      <c r="AG914" s="306" t="str">
        <f>UPPER(IF($X914="","",IF(COUNTIF($AG$34:$AG913,$X914)&lt;1,$X914,"")))</f>
        <v/>
      </c>
      <c r="AH914" s="47" t="str">
        <f t="shared" si="102"/>
        <v/>
      </c>
      <c r="AI914" s="142" t="str">
        <f t="shared" si="108"/>
        <v/>
      </c>
      <c r="AJ914" s="6"/>
      <c r="AK914" s="43"/>
    </row>
    <row r="915" spans="1:37">
      <c r="A915" s="47" t="str">
        <f t="shared" si="103"/>
        <v/>
      </c>
      <c r="B915" s="138" t="str">
        <f t="shared" si="104"/>
        <v/>
      </c>
      <c r="C915" s="303"/>
      <c r="D915" s="47">
        <v>881</v>
      </c>
      <c r="E915" s="47" t="str">
        <f t="shared" si="105"/>
        <v/>
      </c>
      <c r="F915" s="6"/>
      <c r="G915" s="6"/>
      <c r="H915" s="6"/>
      <c r="I915" s="6"/>
      <c r="J915" s="5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8"/>
      <c r="Z915" s="6"/>
      <c r="AA915" s="37"/>
      <c r="AB915" s="6"/>
      <c r="AC915" s="6"/>
      <c r="AD915" s="6"/>
      <c r="AE915" s="141" t="str">
        <f t="shared" si="107"/>
        <v/>
      </c>
      <c r="AF915" s="14" t="str">
        <f t="shared" si="106"/>
        <v/>
      </c>
      <c r="AG915" s="306" t="str">
        <f>UPPER(IF($X915="","",IF(COUNTIF($AG$34:$AG914,$X915)&lt;1,$X915,"")))</f>
        <v/>
      </c>
      <c r="AH915" s="47" t="str">
        <f t="shared" ref="AH915:AH978" si="109">IF(X915="","",IF(COUNTIF(X$35:X$1035,$X915)&lt;4,"每隊最少4人",IF(COUNTIF(X$35:X$1035,X915)&gt;6,"每隊最多6人",COUNTIF(X$35:X$1035,X915))))</f>
        <v/>
      </c>
      <c r="AI915" s="142" t="str">
        <f t="shared" si="108"/>
        <v/>
      </c>
      <c r="AJ915" s="6"/>
      <c r="AK915" s="43"/>
    </row>
    <row r="916" spans="1:37">
      <c r="A916" s="47" t="str">
        <f t="shared" si="103"/>
        <v/>
      </c>
      <c r="B916" s="138" t="str">
        <f t="shared" si="104"/>
        <v/>
      </c>
      <c r="C916" s="303"/>
      <c r="D916" s="47">
        <v>882</v>
      </c>
      <c r="E916" s="47" t="str">
        <f t="shared" si="105"/>
        <v/>
      </c>
      <c r="F916" s="6"/>
      <c r="G916" s="6"/>
      <c r="H916" s="6"/>
      <c r="I916" s="6"/>
      <c r="J916" s="5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8"/>
      <c r="Z916" s="6"/>
      <c r="AA916" s="37"/>
      <c r="AB916" s="6"/>
      <c r="AC916" s="6"/>
      <c r="AD916" s="6"/>
      <c r="AE916" s="141" t="str">
        <f t="shared" si="107"/>
        <v/>
      </c>
      <c r="AF916" s="14" t="str">
        <f t="shared" si="106"/>
        <v/>
      </c>
      <c r="AG916" s="306" t="str">
        <f>UPPER(IF($X916="","",IF(COUNTIF($AG$34:$AG915,$X916)&lt;1,$X916,"")))</f>
        <v/>
      </c>
      <c r="AH916" s="47" t="str">
        <f t="shared" si="109"/>
        <v/>
      </c>
      <c r="AI916" s="142" t="str">
        <f t="shared" si="108"/>
        <v/>
      </c>
      <c r="AJ916" s="6"/>
      <c r="AK916" s="43"/>
    </row>
    <row r="917" spans="1:37">
      <c r="A917" s="47" t="str">
        <f t="shared" si="103"/>
        <v/>
      </c>
      <c r="B917" s="138" t="str">
        <f t="shared" si="104"/>
        <v/>
      </c>
      <c r="C917" s="303"/>
      <c r="D917" s="47">
        <v>883</v>
      </c>
      <c r="E917" s="47" t="str">
        <f t="shared" si="105"/>
        <v/>
      </c>
      <c r="F917" s="6"/>
      <c r="G917" s="6"/>
      <c r="H917" s="6"/>
      <c r="I917" s="6"/>
      <c r="J917" s="5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8"/>
      <c r="Z917" s="6"/>
      <c r="AA917" s="37"/>
      <c r="AB917" s="6"/>
      <c r="AC917" s="6"/>
      <c r="AD917" s="6"/>
      <c r="AE917" s="141" t="str">
        <f t="shared" si="107"/>
        <v/>
      </c>
      <c r="AF917" s="14" t="str">
        <f t="shared" si="106"/>
        <v/>
      </c>
      <c r="AG917" s="306" t="str">
        <f>UPPER(IF($X917="","",IF(COUNTIF($AG$34:$AG916,$X917)&lt;1,$X917,"")))</f>
        <v/>
      </c>
      <c r="AH917" s="47" t="str">
        <f t="shared" si="109"/>
        <v/>
      </c>
      <c r="AI917" s="142" t="str">
        <f t="shared" si="108"/>
        <v/>
      </c>
      <c r="AJ917" s="6"/>
      <c r="AK917" s="43"/>
    </row>
    <row r="918" spans="1:37">
      <c r="A918" s="47" t="str">
        <f t="shared" si="103"/>
        <v/>
      </c>
      <c r="B918" s="138" t="str">
        <f t="shared" si="104"/>
        <v/>
      </c>
      <c r="C918" s="303"/>
      <c r="D918" s="47">
        <v>884</v>
      </c>
      <c r="E918" s="47" t="str">
        <f t="shared" si="105"/>
        <v/>
      </c>
      <c r="F918" s="6"/>
      <c r="G918" s="6"/>
      <c r="H918" s="6"/>
      <c r="I918" s="6"/>
      <c r="J918" s="5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8"/>
      <c r="Z918" s="6"/>
      <c r="AA918" s="37"/>
      <c r="AB918" s="6"/>
      <c r="AC918" s="6"/>
      <c r="AD918" s="6"/>
      <c r="AE918" s="141" t="str">
        <f t="shared" si="107"/>
        <v/>
      </c>
      <c r="AF918" s="14" t="str">
        <f t="shared" si="106"/>
        <v/>
      </c>
      <c r="AG918" s="306" t="str">
        <f>UPPER(IF($X918="","",IF(COUNTIF($AG$34:$AG917,$X918)&lt;1,$X918,"")))</f>
        <v/>
      </c>
      <c r="AH918" s="47" t="str">
        <f t="shared" si="109"/>
        <v/>
      </c>
      <c r="AI918" s="142" t="str">
        <f t="shared" si="108"/>
        <v/>
      </c>
      <c r="AJ918" s="6"/>
      <c r="AK918" s="43"/>
    </row>
    <row r="919" spans="1:37">
      <c r="A919" s="47" t="str">
        <f t="shared" si="103"/>
        <v/>
      </c>
      <c r="B919" s="138" t="str">
        <f t="shared" si="104"/>
        <v/>
      </c>
      <c r="C919" s="303"/>
      <c r="D919" s="47">
        <v>885</v>
      </c>
      <c r="E919" s="47" t="str">
        <f t="shared" si="105"/>
        <v/>
      </c>
      <c r="F919" s="6"/>
      <c r="G919" s="6"/>
      <c r="H919" s="6"/>
      <c r="I919" s="6"/>
      <c r="J919" s="5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8"/>
      <c r="Z919" s="6"/>
      <c r="AA919" s="37"/>
      <c r="AB919" s="6"/>
      <c r="AC919" s="6"/>
      <c r="AD919" s="6"/>
      <c r="AE919" s="141" t="str">
        <f t="shared" si="107"/>
        <v/>
      </c>
      <c r="AF919" s="14" t="str">
        <f t="shared" si="106"/>
        <v/>
      </c>
      <c r="AG919" s="306" t="str">
        <f>UPPER(IF($X919="","",IF(COUNTIF($AG$34:$AG918,$X919)&lt;1,$X919,"")))</f>
        <v/>
      </c>
      <c r="AH919" s="47" t="str">
        <f t="shared" si="109"/>
        <v/>
      </c>
      <c r="AI919" s="142" t="str">
        <f t="shared" si="108"/>
        <v/>
      </c>
      <c r="AJ919" s="6"/>
      <c r="AK919" s="43"/>
    </row>
    <row r="920" spans="1:37">
      <c r="A920" s="47" t="str">
        <f t="shared" si="103"/>
        <v/>
      </c>
      <c r="B920" s="138" t="str">
        <f t="shared" si="104"/>
        <v/>
      </c>
      <c r="C920" s="303"/>
      <c r="D920" s="47">
        <v>886</v>
      </c>
      <c r="E920" s="47" t="str">
        <f t="shared" si="105"/>
        <v/>
      </c>
      <c r="F920" s="6"/>
      <c r="G920" s="6"/>
      <c r="H920" s="6"/>
      <c r="I920" s="6"/>
      <c r="J920" s="5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8"/>
      <c r="Z920" s="6"/>
      <c r="AA920" s="37"/>
      <c r="AB920" s="6"/>
      <c r="AC920" s="6"/>
      <c r="AD920" s="6"/>
      <c r="AE920" s="141" t="str">
        <f t="shared" si="107"/>
        <v/>
      </c>
      <c r="AF920" s="14" t="str">
        <f t="shared" si="106"/>
        <v/>
      </c>
      <c r="AG920" s="306" t="str">
        <f>UPPER(IF($X920="","",IF(COUNTIF($AG$34:$AG919,$X920)&lt;1,$X920,"")))</f>
        <v/>
      </c>
      <c r="AH920" s="47" t="str">
        <f t="shared" si="109"/>
        <v/>
      </c>
      <c r="AI920" s="142" t="str">
        <f t="shared" si="108"/>
        <v/>
      </c>
      <c r="AJ920" s="6"/>
      <c r="AK920" s="43"/>
    </row>
    <row r="921" spans="1:37">
      <c r="A921" s="47" t="str">
        <f t="shared" si="103"/>
        <v/>
      </c>
      <c r="B921" s="138" t="str">
        <f t="shared" si="104"/>
        <v/>
      </c>
      <c r="C921" s="303"/>
      <c r="D921" s="47">
        <v>887</v>
      </c>
      <c r="E921" s="47" t="str">
        <f t="shared" si="105"/>
        <v/>
      </c>
      <c r="F921" s="6"/>
      <c r="G921" s="6"/>
      <c r="H921" s="6"/>
      <c r="I921" s="6"/>
      <c r="J921" s="5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8"/>
      <c r="Z921" s="6"/>
      <c r="AA921" s="37"/>
      <c r="AB921" s="6"/>
      <c r="AC921" s="6"/>
      <c r="AD921" s="6"/>
      <c r="AE921" s="141" t="str">
        <f t="shared" si="107"/>
        <v/>
      </c>
      <c r="AF921" s="14" t="str">
        <f t="shared" si="106"/>
        <v/>
      </c>
      <c r="AG921" s="306" t="str">
        <f>UPPER(IF($X921="","",IF(COUNTIF($AG$34:$AG920,$X921)&lt;1,$X921,"")))</f>
        <v/>
      </c>
      <c r="AH921" s="47" t="str">
        <f t="shared" si="109"/>
        <v/>
      </c>
      <c r="AI921" s="142" t="str">
        <f t="shared" si="108"/>
        <v/>
      </c>
      <c r="AJ921" s="6"/>
      <c r="AK921" s="43"/>
    </row>
    <row r="922" spans="1:37">
      <c r="A922" s="47" t="str">
        <f t="shared" si="103"/>
        <v/>
      </c>
      <c r="B922" s="138" t="str">
        <f t="shared" si="104"/>
        <v/>
      </c>
      <c r="C922" s="303"/>
      <c r="D922" s="47">
        <v>888</v>
      </c>
      <c r="E922" s="47" t="str">
        <f t="shared" si="105"/>
        <v/>
      </c>
      <c r="F922" s="6"/>
      <c r="G922" s="6"/>
      <c r="H922" s="6"/>
      <c r="I922" s="6"/>
      <c r="J922" s="5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8"/>
      <c r="Z922" s="6"/>
      <c r="AA922" s="37"/>
      <c r="AB922" s="6"/>
      <c r="AC922" s="6"/>
      <c r="AD922" s="6"/>
      <c r="AE922" s="141" t="str">
        <f t="shared" si="107"/>
        <v/>
      </c>
      <c r="AF922" s="14" t="str">
        <f t="shared" si="106"/>
        <v/>
      </c>
      <c r="AG922" s="306" t="str">
        <f>UPPER(IF($X922="","",IF(COUNTIF($AG$34:$AG921,$X922)&lt;1,$X922,"")))</f>
        <v/>
      </c>
      <c r="AH922" s="47" t="str">
        <f t="shared" si="109"/>
        <v/>
      </c>
      <c r="AI922" s="142" t="str">
        <f t="shared" si="108"/>
        <v/>
      </c>
      <c r="AJ922" s="6"/>
      <c r="AK922" s="43"/>
    </row>
    <row r="923" spans="1:37">
      <c r="A923" s="47" t="str">
        <f t="shared" si="103"/>
        <v/>
      </c>
      <c r="B923" s="138" t="str">
        <f t="shared" si="104"/>
        <v/>
      </c>
      <c r="C923" s="303"/>
      <c r="D923" s="47">
        <v>889</v>
      </c>
      <c r="E923" s="47" t="str">
        <f t="shared" si="105"/>
        <v/>
      </c>
      <c r="F923" s="6"/>
      <c r="G923" s="6"/>
      <c r="H923" s="6"/>
      <c r="I923" s="6"/>
      <c r="J923" s="5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8"/>
      <c r="Z923" s="6"/>
      <c r="AA923" s="37"/>
      <c r="AB923" s="6"/>
      <c r="AC923" s="6"/>
      <c r="AD923" s="6"/>
      <c r="AE923" s="141" t="str">
        <f t="shared" si="107"/>
        <v/>
      </c>
      <c r="AF923" s="14" t="str">
        <f t="shared" si="106"/>
        <v/>
      </c>
      <c r="AG923" s="306" t="str">
        <f>UPPER(IF($X923="","",IF(COUNTIF($AG$34:$AG922,$X923)&lt;1,$X923,"")))</f>
        <v/>
      </c>
      <c r="AH923" s="47" t="str">
        <f t="shared" si="109"/>
        <v/>
      </c>
      <c r="AI923" s="142" t="str">
        <f t="shared" si="108"/>
        <v/>
      </c>
      <c r="AJ923" s="6"/>
      <c r="AK923" s="43"/>
    </row>
    <row r="924" spans="1:37">
      <c r="A924" s="47" t="str">
        <f t="shared" si="103"/>
        <v/>
      </c>
      <c r="B924" s="138" t="str">
        <f t="shared" si="104"/>
        <v/>
      </c>
      <c r="C924" s="303"/>
      <c r="D924" s="47">
        <v>890</v>
      </c>
      <c r="E924" s="47" t="str">
        <f t="shared" si="105"/>
        <v/>
      </c>
      <c r="F924" s="6"/>
      <c r="G924" s="6"/>
      <c r="H924" s="6"/>
      <c r="I924" s="6"/>
      <c r="J924" s="5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8"/>
      <c r="Z924" s="6"/>
      <c r="AA924" s="37"/>
      <c r="AB924" s="6"/>
      <c r="AC924" s="6"/>
      <c r="AD924" s="6"/>
      <c r="AE924" s="141" t="str">
        <f t="shared" si="107"/>
        <v/>
      </c>
      <c r="AF924" s="14" t="str">
        <f t="shared" si="106"/>
        <v/>
      </c>
      <c r="AG924" s="306" t="str">
        <f>UPPER(IF($X924="","",IF(COUNTIF($AG$34:$AG923,$X924)&lt;1,$X924,"")))</f>
        <v/>
      </c>
      <c r="AH924" s="47" t="str">
        <f t="shared" si="109"/>
        <v/>
      </c>
      <c r="AI924" s="142" t="str">
        <f t="shared" si="108"/>
        <v/>
      </c>
      <c r="AJ924" s="6"/>
      <c r="AK924" s="43"/>
    </row>
    <row r="925" spans="1:37">
      <c r="A925" s="47" t="str">
        <f t="shared" si="103"/>
        <v/>
      </c>
      <c r="B925" s="138" t="str">
        <f t="shared" si="104"/>
        <v/>
      </c>
      <c r="C925" s="303"/>
      <c r="D925" s="47">
        <v>891</v>
      </c>
      <c r="E925" s="47" t="str">
        <f t="shared" si="105"/>
        <v/>
      </c>
      <c r="F925" s="6"/>
      <c r="G925" s="6"/>
      <c r="H925" s="6"/>
      <c r="I925" s="6"/>
      <c r="J925" s="5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8"/>
      <c r="Z925" s="6"/>
      <c r="AA925" s="37"/>
      <c r="AB925" s="6"/>
      <c r="AC925" s="6"/>
      <c r="AD925" s="6"/>
      <c r="AE925" s="141" t="str">
        <f t="shared" si="107"/>
        <v/>
      </c>
      <c r="AF925" s="14" t="str">
        <f t="shared" si="106"/>
        <v/>
      </c>
      <c r="AG925" s="306" t="str">
        <f>UPPER(IF($X925="","",IF(COUNTIF($AG$34:$AG924,$X925)&lt;1,$X925,"")))</f>
        <v/>
      </c>
      <c r="AH925" s="47" t="str">
        <f t="shared" si="109"/>
        <v/>
      </c>
      <c r="AI925" s="142" t="str">
        <f t="shared" si="108"/>
        <v/>
      </c>
      <c r="AJ925" s="6"/>
      <c r="AK925" s="43"/>
    </row>
    <row r="926" spans="1:37">
      <c r="A926" s="47" t="str">
        <f t="shared" si="103"/>
        <v/>
      </c>
      <c r="B926" s="138" t="str">
        <f t="shared" si="104"/>
        <v/>
      </c>
      <c r="C926" s="303"/>
      <c r="D926" s="47">
        <v>892</v>
      </c>
      <c r="E926" s="47" t="str">
        <f t="shared" si="105"/>
        <v/>
      </c>
      <c r="F926" s="6"/>
      <c r="G926" s="6"/>
      <c r="H926" s="6"/>
      <c r="I926" s="6"/>
      <c r="J926" s="5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8"/>
      <c r="Z926" s="6"/>
      <c r="AA926" s="37"/>
      <c r="AB926" s="6"/>
      <c r="AC926" s="6"/>
      <c r="AD926" s="6"/>
      <c r="AE926" s="141" t="str">
        <f t="shared" si="107"/>
        <v/>
      </c>
      <c r="AF926" s="14" t="str">
        <f t="shared" si="106"/>
        <v/>
      </c>
      <c r="AG926" s="306" t="str">
        <f>UPPER(IF($X926="","",IF(COUNTIF($AG$34:$AG925,$X926)&lt;1,$X926,"")))</f>
        <v/>
      </c>
      <c r="AH926" s="47" t="str">
        <f t="shared" si="109"/>
        <v/>
      </c>
      <c r="AI926" s="142" t="str">
        <f t="shared" si="108"/>
        <v/>
      </c>
      <c r="AJ926" s="6"/>
      <c r="AK926" s="43"/>
    </row>
    <row r="927" spans="1:37">
      <c r="A927" s="47" t="str">
        <f t="shared" si="103"/>
        <v/>
      </c>
      <c r="B927" s="138" t="str">
        <f t="shared" si="104"/>
        <v/>
      </c>
      <c r="C927" s="303"/>
      <c r="D927" s="47">
        <v>893</v>
      </c>
      <c r="E927" s="47" t="str">
        <f t="shared" si="105"/>
        <v/>
      </c>
      <c r="F927" s="6"/>
      <c r="G927" s="6"/>
      <c r="H927" s="6"/>
      <c r="I927" s="6"/>
      <c r="J927" s="5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8"/>
      <c r="Z927" s="6"/>
      <c r="AA927" s="37"/>
      <c r="AB927" s="6"/>
      <c r="AC927" s="6"/>
      <c r="AD927" s="6"/>
      <c r="AE927" s="141" t="str">
        <f t="shared" si="107"/>
        <v/>
      </c>
      <c r="AF927" s="14" t="str">
        <f t="shared" si="106"/>
        <v/>
      </c>
      <c r="AG927" s="306" t="str">
        <f>UPPER(IF($X927="","",IF(COUNTIF($AG$34:$AG926,$X927)&lt;1,$X927,"")))</f>
        <v/>
      </c>
      <c r="AH927" s="47" t="str">
        <f t="shared" si="109"/>
        <v/>
      </c>
      <c r="AI927" s="142" t="str">
        <f t="shared" si="108"/>
        <v/>
      </c>
      <c r="AJ927" s="6"/>
      <c r="AK927" s="43"/>
    </row>
    <row r="928" spans="1:37">
      <c r="A928" s="47" t="str">
        <f t="shared" si="103"/>
        <v/>
      </c>
      <c r="B928" s="138" t="str">
        <f t="shared" si="104"/>
        <v/>
      </c>
      <c r="C928" s="303"/>
      <c r="D928" s="47">
        <v>894</v>
      </c>
      <c r="E928" s="47" t="str">
        <f t="shared" si="105"/>
        <v/>
      </c>
      <c r="F928" s="6"/>
      <c r="G928" s="6"/>
      <c r="H928" s="6"/>
      <c r="I928" s="6"/>
      <c r="J928" s="5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8"/>
      <c r="Z928" s="6"/>
      <c r="AA928" s="37"/>
      <c r="AB928" s="6"/>
      <c r="AC928" s="6"/>
      <c r="AD928" s="6"/>
      <c r="AE928" s="141" t="str">
        <f t="shared" si="107"/>
        <v/>
      </c>
      <c r="AF928" s="14" t="str">
        <f t="shared" si="106"/>
        <v/>
      </c>
      <c r="AG928" s="306" t="str">
        <f>UPPER(IF($X928="","",IF(COUNTIF($AG$34:$AG927,$X928)&lt;1,$X928,"")))</f>
        <v/>
      </c>
      <c r="AH928" s="47" t="str">
        <f t="shared" si="109"/>
        <v/>
      </c>
      <c r="AI928" s="142" t="str">
        <f t="shared" si="108"/>
        <v/>
      </c>
      <c r="AJ928" s="6"/>
      <c r="AK928" s="43"/>
    </row>
    <row r="929" spans="1:37">
      <c r="A929" s="47" t="str">
        <f t="shared" si="103"/>
        <v/>
      </c>
      <c r="B929" s="138" t="str">
        <f t="shared" si="104"/>
        <v/>
      </c>
      <c r="C929" s="303"/>
      <c r="D929" s="47">
        <v>895</v>
      </c>
      <c r="E929" s="47" t="str">
        <f t="shared" si="105"/>
        <v/>
      </c>
      <c r="F929" s="6"/>
      <c r="G929" s="6"/>
      <c r="H929" s="6"/>
      <c r="I929" s="6"/>
      <c r="J929" s="5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8"/>
      <c r="Z929" s="6"/>
      <c r="AA929" s="37"/>
      <c r="AB929" s="6"/>
      <c r="AC929" s="6"/>
      <c r="AD929" s="6"/>
      <c r="AE929" s="141" t="str">
        <f t="shared" si="107"/>
        <v/>
      </c>
      <c r="AF929" s="14" t="str">
        <f t="shared" si="106"/>
        <v/>
      </c>
      <c r="AG929" s="306" t="str">
        <f>UPPER(IF($X929="","",IF(COUNTIF($AG$34:$AG928,$X929)&lt;1,$X929,"")))</f>
        <v/>
      </c>
      <c r="AH929" s="47" t="str">
        <f t="shared" si="109"/>
        <v/>
      </c>
      <c r="AI929" s="142" t="str">
        <f t="shared" si="108"/>
        <v/>
      </c>
      <c r="AJ929" s="6"/>
      <c r="AK929" s="43"/>
    </row>
    <row r="930" spans="1:37">
      <c r="A930" s="47" t="str">
        <f t="shared" si="103"/>
        <v/>
      </c>
      <c r="B930" s="138" t="str">
        <f t="shared" si="104"/>
        <v/>
      </c>
      <c r="C930" s="303"/>
      <c r="D930" s="47">
        <v>896</v>
      </c>
      <c r="E930" s="47" t="str">
        <f t="shared" si="105"/>
        <v/>
      </c>
      <c r="F930" s="6"/>
      <c r="G930" s="6"/>
      <c r="H930" s="6"/>
      <c r="I930" s="6"/>
      <c r="J930" s="5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8"/>
      <c r="Z930" s="6"/>
      <c r="AA930" s="37"/>
      <c r="AB930" s="6"/>
      <c r="AC930" s="6"/>
      <c r="AD930" s="6"/>
      <c r="AE930" s="141" t="str">
        <f t="shared" si="107"/>
        <v/>
      </c>
      <c r="AF930" s="14" t="str">
        <f t="shared" si="106"/>
        <v/>
      </c>
      <c r="AG930" s="306" t="str">
        <f>UPPER(IF($X930="","",IF(COUNTIF($AG$34:$AG929,$X930)&lt;1,$X930,"")))</f>
        <v/>
      </c>
      <c r="AH930" s="47" t="str">
        <f t="shared" si="109"/>
        <v/>
      </c>
      <c r="AI930" s="142" t="str">
        <f t="shared" si="108"/>
        <v/>
      </c>
      <c r="AJ930" s="6"/>
      <c r="AK930" s="43"/>
    </row>
    <row r="931" spans="1:37">
      <c r="A931" s="47" t="str">
        <f t="shared" ref="A931:A994" si="110">E931</f>
        <v/>
      </c>
      <c r="B931" s="138" t="str">
        <f t="shared" ref="B931:B994" si="111">IF(G931="","",IF(C931="","X",A931&amp;TEXT(C931,"000")))</f>
        <v/>
      </c>
      <c r="C931" s="303"/>
      <c r="D931" s="47">
        <v>897</v>
      </c>
      <c r="E931" s="47" t="str">
        <f t="shared" ref="E931:E994" si="112">IF($H931="M",VLOOKUP($I931,$D$4:$F$9,2,0),IF(H931="F",VLOOKUP($I931,$D$4:$F$9,3,0),IF($H931="","")))</f>
        <v/>
      </c>
      <c r="F931" s="6"/>
      <c r="G931" s="6"/>
      <c r="H931" s="6"/>
      <c r="I931" s="6"/>
      <c r="J931" s="5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8"/>
      <c r="Z931" s="6"/>
      <c r="AA931" s="37"/>
      <c r="AB931" s="6"/>
      <c r="AC931" s="6"/>
      <c r="AD931" s="6"/>
      <c r="AE931" s="141" t="str">
        <f t="shared" si="107"/>
        <v/>
      </c>
      <c r="AF931" s="14" t="str">
        <f t="shared" ref="AF931:AF994" si="113">IF(AG931="","",$AF$31)</f>
        <v/>
      </c>
      <c r="AG931" s="306" t="str">
        <f>UPPER(IF($X931="","",IF(COUNTIF($AG$34:$AG930,$X931)&lt;1,$X931,"")))</f>
        <v/>
      </c>
      <c r="AH931" s="47" t="str">
        <f t="shared" si="109"/>
        <v/>
      </c>
      <c r="AI931" s="142" t="str">
        <f t="shared" si="108"/>
        <v/>
      </c>
      <c r="AJ931" s="6"/>
      <c r="AK931" s="43"/>
    </row>
    <row r="932" spans="1:37">
      <c r="A932" s="47" t="str">
        <f t="shared" si="110"/>
        <v/>
      </c>
      <c r="B932" s="138" t="str">
        <f t="shared" si="111"/>
        <v/>
      </c>
      <c r="C932" s="303"/>
      <c r="D932" s="47">
        <v>898</v>
      </c>
      <c r="E932" s="47" t="str">
        <f t="shared" si="112"/>
        <v/>
      </c>
      <c r="F932" s="6"/>
      <c r="G932" s="6"/>
      <c r="H932" s="6"/>
      <c r="I932" s="6"/>
      <c r="J932" s="5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8"/>
      <c r="Z932" s="6"/>
      <c r="AA932" s="37"/>
      <c r="AB932" s="6"/>
      <c r="AC932" s="6"/>
      <c r="AD932" s="6"/>
      <c r="AE932" s="141" t="str">
        <f t="shared" ref="AE932:AE995" si="114">IF(I932="","",IF(COUNTA(K932:U932)&gt;4,"超過項目上限",IF(COUNTA(K932:U932)=0,"請選個人項目",IF(COUNTA(Z932)=1,COUNTA(K932:U932)*($AE$31+$AE$32)+$AE$30,IF(COUNTA(Z932)=0,COUNTA(K932:U932)*$AE$31+$AE$30,"輸入錯誤")))))</f>
        <v/>
      </c>
      <c r="AF932" s="14" t="str">
        <f t="shared" si="113"/>
        <v/>
      </c>
      <c r="AG932" s="306" t="str">
        <f>UPPER(IF($X932="","",IF(COUNTIF($AG$34:$AG931,$X932)&lt;1,$X932,"")))</f>
        <v/>
      </c>
      <c r="AH932" s="47" t="str">
        <f t="shared" si="109"/>
        <v/>
      </c>
      <c r="AI932" s="142" t="str">
        <f t="shared" ref="AI932:AI995" si="115">IF($E932="","",IF(ISTEXT($AE932),"輸入有錯誤",IF($Y932="",SUM($AE932:$AF932)+$AK932,SUM($AE932:$AF932)+$AK932+$Y$34)))</f>
        <v/>
      </c>
      <c r="AJ932" s="6"/>
      <c r="AK932" s="43"/>
    </row>
    <row r="933" spans="1:37">
      <c r="A933" s="47" t="str">
        <f t="shared" si="110"/>
        <v/>
      </c>
      <c r="B933" s="138" t="str">
        <f t="shared" si="111"/>
        <v/>
      </c>
      <c r="C933" s="303"/>
      <c r="D933" s="47">
        <v>899</v>
      </c>
      <c r="E933" s="47" t="str">
        <f t="shared" si="112"/>
        <v/>
      </c>
      <c r="F933" s="6"/>
      <c r="G933" s="6"/>
      <c r="H933" s="6"/>
      <c r="I933" s="6"/>
      <c r="J933" s="5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8"/>
      <c r="Z933" s="6"/>
      <c r="AA933" s="37"/>
      <c r="AB933" s="6"/>
      <c r="AC933" s="6"/>
      <c r="AD933" s="6"/>
      <c r="AE933" s="141" t="str">
        <f t="shared" si="114"/>
        <v/>
      </c>
      <c r="AF933" s="14" t="str">
        <f t="shared" si="113"/>
        <v/>
      </c>
      <c r="AG933" s="306" t="str">
        <f>UPPER(IF($X933="","",IF(COUNTIF($AG$34:$AG932,$X933)&lt;1,$X933,"")))</f>
        <v/>
      </c>
      <c r="AH933" s="47" t="str">
        <f t="shared" si="109"/>
        <v/>
      </c>
      <c r="AI933" s="142" t="str">
        <f t="shared" si="115"/>
        <v/>
      </c>
      <c r="AJ933" s="6"/>
      <c r="AK933" s="43"/>
    </row>
    <row r="934" spans="1:37">
      <c r="A934" s="47" t="str">
        <f t="shared" si="110"/>
        <v/>
      </c>
      <c r="B934" s="138" t="str">
        <f t="shared" si="111"/>
        <v/>
      </c>
      <c r="C934" s="303"/>
      <c r="D934" s="47">
        <v>900</v>
      </c>
      <c r="E934" s="47" t="str">
        <f t="shared" si="112"/>
        <v/>
      </c>
      <c r="F934" s="6"/>
      <c r="G934" s="6"/>
      <c r="H934" s="6"/>
      <c r="I934" s="6"/>
      <c r="J934" s="5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8"/>
      <c r="Z934" s="6"/>
      <c r="AA934" s="37"/>
      <c r="AB934" s="6"/>
      <c r="AC934" s="6"/>
      <c r="AD934" s="6"/>
      <c r="AE934" s="141" t="str">
        <f t="shared" si="114"/>
        <v/>
      </c>
      <c r="AF934" s="14" t="str">
        <f t="shared" si="113"/>
        <v/>
      </c>
      <c r="AG934" s="306" t="str">
        <f>UPPER(IF($X934="","",IF(COUNTIF($AG$34:$AG933,$X934)&lt;1,$X934,"")))</f>
        <v/>
      </c>
      <c r="AH934" s="47" t="str">
        <f t="shared" si="109"/>
        <v/>
      </c>
      <c r="AI934" s="142" t="str">
        <f t="shared" si="115"/>
        <v/>
      </c>
      <c r="AJ934" s="6"/>
      <c r="AK934" s="43"/>
    </row>
    <row r="935" spans="1:37">
      <c r="A935" s="47" t="str">
        <f t="shared" si="110"/>
        <v/>
      </c>
      <c r="B935" s="138" t="str">
        <f t="shared" si="111"/>
        <v/>
      </c>
      <c r="C935" s="303"/>
      <c r="D935" s="47">
        <v>901</v>
      </c>
      <c r="E935" s="47" t="str">
        <f t="shared" si="112"/>
        <v/>
      </c>
      <c r="F935" s="6"/>
      <c r="G935" s="6"/>
      <c r="H935" s="6"/>
      <c r="I935" s="6"/>
      <c r="J935" s="5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8"/>
      <c r="Z935" s="6"/>
      <c r="AA935" s="37"/>
      <c r="AB935" s="6"/>
      <c r="AC935" s="6"/>
      <c r="AD935" s="6"/>
      <c r="AE935" s="141" t="str">
        <f t="shared" si="114"/>
        <v/>
      </c>
      <c r="AF935" s="14" t="str">
        <f t="shared" si="113"/>
        <v/>
      </c>
      <c r="AG935" s="306" t="str">
        <f>UPPER(IF($X935="","",IF(COUNTIF($AG$34:$AG934,$X935)&lt;1,$X935,"")))</f>
        <v/>
      </c>
      <c r="AH935" s="47" t="str">
        <f t="shared" si="109"/>
        <v/>
      </c>
      <c r="AI935" s="142" t="str">
        <f t="shared" si="115"/>
        <v/>
      </c>
      <c r="AJ935" s="6"/>
      <c r="AK935" s="43"/>
    </row>
    <row r="936" spans="1:37">
      <c r="A936" s="47" t="str">
        <f t="shared" si="110"/>
        <v/>
      </c>
      <c r="B936" s="138" t="str">
        <f t="shared" si="111"/>
        <v/>
      </c>
      <c r="C936" s="303"/>
      <c r="D936" s="47">
        <v>902</v>
      </c>
      <c r="E936" s="47" t="str">
        <f t="shared" si="112"/>
        <v/>
      </c>
      <c r="F936" s="6"/>
      <c r="G936" s="6"/>
      <c r="H936" s="6"/>
      <c r="I936" s="6"/>
      <c r="J936" s="5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8"/>
      <c r="Z936" s="6"/>
      <c r="AA936" s="37"/>
      <c r="AB936" s="6"/>
      <c r="AC936" s="6"/>
      <c r="AD936" s="6"/>
      <c r="AE936" s="141" t="str">
        <f t="shared" si="114"/>
        <v/>
      </c>
      <c r="AF936" s="14" t="str">
        <f t="shared" si="113"/>
        <v/>
      </c>
      <c r="AG936" s="306" t="str">
        <f>UPPER(IF($X936="","",IF(COUNTIF($AG$34:$AG935,$X936)&lt;1,$X936,"")))</f>
        <v/>
      </c>
      <c r="AH936" s="47" t="str">
        <f t="shared" si="109"/>
        <v/>
      </c>
      <c r="AI936" s="142" t="str">
        <f t="shared" si="115"/>
        <v/>
      </c>
      <c r="AJ936" s="6"/>
      <c r="AK936" s="43"/>
    </row>
    <row r="937" spans="1:37">
      <c r="A937" s="47" t="str">
        <f t="shared" si="110"/>
        <v/>
      </c>
      <c r="B937" s="138" t="str">
        <f t="shared" si="111"/>
        <v/>
      </c>
      <c r="C937" s="303"/>
      <c r="D937" s="47">
        <v>903</v>
      </c>
      <c r="E937" s="47" t="str">
        <f t="shared" si="112"/>
        <v/>
      </c>
      <c r="F937" s="6"/>
      <c r="G937" s="6"/>
      <c r="H937" s="6"/>
      <c r="I937" s="6"/>
      <c r="J937" s="5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8"/>
      <c r="Z937" s="6"/>
      <c r="AA937" s="37"/>
      <c r="AB937" s="6"/>
      <c r="AC937" s="6"/>
      <c r="AD937" s="6"/>
      <c r="AE937" s="141" t="str">
        <f t="shared" si="114"/>
        <v/>
      </c>
      <c r="AF937" s="14" t="str">
        <f t="shared" si="113"/>
        <v/>
      </c>
      <c r="AG937" s="306" t="str">
        <f>UPPER(IF($X937="","",IF(COUNTIF($AG$34:$AG936,$X937)&lt;1,$X937,"")))</f>
        <v/>
      </c>
      <c r="AH937" s="47" t="str">
        <f t="shared" si="109"/>
        <v/>
      </c>
      <c r="AI937" s="142" t="str">
        <f t="shared" si="115"/>
        <v/>
      </c>
      <c r="AJ937" s="6"/>
      <c r="AK937" s="43"/>
    </row>
    <row r="938" spans="1:37">
      <c r="A938" s="47" t="str">
        <f t="shared" si="110"/>
        <v/>
      </c>
      <c r="B938" s="138" t="str">
        <f t="shared" si="111"/>
        <v/>
      </c>
      <c r="C938" s="303"/>
      <c r="D938" s="47">
        <v>904</v>
      </c>
      <c r="E938" s="47" t="str">
        <f t="shared" si="112"/>
        <v/>
      </c>
      <c r="F938" s="6"/>
      <c r="G938" s="6"/>
      <c r="H938" s="6"/>
      <c r="I938" s="6"/>
      <c r="J938" s="5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8"/>
      <c r="Z938" s="6"/>
      <c r="AA938" s="37"/>
      <c r="AB938" s="6"/>
      <c r="AC938" s="6"/>
      <c r="AD938" s="6"/>
      <c r="AE938" s="141" t="str">
        <f t="shared" si="114"/>
        <v/>
      </c>
      <c r="AF938" s="14" t="str">
        <f t="shared" si="113"/>
        <v/>
      </c>
      <c r="AG938" s="306" t="str">
        <f>UPPER(IF($X938="","",IF(COUNTIF($AG$34:$AG937,$X938)&lt;1,$X938,"")))</f>
        <v/>
      </c>
      <c r="AH938" s="47" t="str">
        <f t="shared" si="109"/>
        <v/>
      </c>
      <c r="AI938" s="142" t="str">
        <f t="shared" si="115"/>
        <v/>
      </c>
      <c r="AJ938" s="6"/>
      <c r="AK938" s="43"/>
    </row>
    <row r="939" spans="1:37">
      <c r="A939" s="47" t="str">
        <f t="shared" si="110"/>
        <v/>
      </c>
      <c r="B939" s="138" t="str">
        <f t="shared" si="111"/>
        <v/>
      </c>
      <c r="C939" s="303"/>
      <c r="D939" s="47">
        <v>905</v>
      </c>
      <c r="E939" s="47" t="str">
        <f t="shared" si="112"/>
        <v/>
      </c>
      <c r="F939" s="6"/>
      <c r="G939" s="6"/>
      <c r="H939" s="6"/>
      <c r="I939" s="6"/>
      <c r="J939" s="5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8"/>
      <c r="Z939" s="6"/>
      <c r="AA939" s="37"/>
      <c r="AB939" s="6"/>
      <c r="AC939" s="6"/>
      <c r="AD939" s="6"/>
      <c r="AE939" s="141" t="str">
        <f t="shared" si="114"/>
        <v/>
      </c>
      <c r="AF939" s="14" t="str">
        <f t="shared" si="113"/>
        <v/>
      </c>
      <c r="AG939" s="306" t="str">
        <f>UPPER(IF($X939="","",IF(COUNTIF($AG$34:$AG938,$X939)&lt;1,$X939,"")))</f>
        <v/>
      </c>
      <c r="AH939" s="47" t="str">
        <f t="shared" si="109"/>
        <v/>
      </c>
      <c r="AI939" s="142" t="str">
        <f t="shared" si="115"/>
        <v/>
      </c>
      <c r="AJ939" s="6"/>
      <c r="AK939" s="43"/>
    </row>
    <row r="940" spans="1:37">
      <c r="A940" s="47" t="str">
        <f t="shared" si="110"/>
        <v/>
      </c>
      <c r="B940" s="138" t="str">
        <f t="shared" si="111"/>
        <v/>
      </c>
      <c r="C940" s="303"/>
      <c r="D940" s="47">
        <v>906</v>
      </c>
      <c r="E940" s="47" t="str">
        <f t="shared" si="112"/>
        <v/>
      </c>
      <c r="F940" s="6"/>
      <c r="G940" s="6"/>
      <c r="H940" s="6"/>
      <c r="I940" s="6"/>
      <c r="J940" s="5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8"/>
      <c r="Z940" s="6"/>
      <c r="AA940" s="37"/>
      <c r="AB940" s="6"/>
      <c r="AC940" s="6"/>
      <c r="AD940" s="6"/>
      <c r="AE940" s="141" t="str">
        <f t="shared" si="114"/>
        <v/>
      </c>
      <c r="AF940" s="14" t="str">
        <f t="shared" si="113"/>
        <v/>
      </c>
      <c r="AG940" s="306" t="str">
        <f>UPPER(IF($X940="","",IF(COUNTIF($AG$34:$AG939,$X940)&lt;1,$X940,"")))</f>
        <v/>
      </c>
      <c r="AH940" s="47" t="str">
        <f t="shared" si="109"/>
        <v/>
      </c>
      <c r="AI940" s="142" t="str">
        <f t="shared" si="115"/>
        <v/>
      </c>
      <c r="AJ940" s="6"/>
      <c r="AK940" s="43"/>
    </row>
    <row r="941" spans="1:37">
      <c r="A941" s="47" t="str">
        <f t="shared" si="110"/>
        <v/>
      </c>
      <c r="B941" s="138" t="str">
        <f t="shared" si="111"/>
        <v/>
      </c>
      <c r="C941" s="303"/>
      <c r="D941" s="47">
        <v>907</v>
      </c>
      <c r="E941" s="47" t="str">
        <f t="shared" si="112"/>
        <v/>
      </c>
      <c r="F941" s="6"/>
      <c r="G941" s="6"/>
      <c r="H941" s="6"/>
      <c r="I941" s="6"/>
      <c r="J941" s="5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8"/>
      <c r="Z941" s="6"/>
      <c r="AA941" s="37"/>
      <c r="AB941" s="6"/>
      <c r="AC941" s="6"/>
      <c r="AD941" s="6"/>
      <c r="AE941" s="141" t="str">
        <f t="shared" si="114"/>
        <v/>
      </c>
      <c r="AF941" s="14" t="str">
        <f t="shared" si="113"/>
        <v/>
      </c>
      <c r="AG941" s="306" t="str">
        <f>UPPER(IF($X941="","",IF(COUNTIF($AG$34:$AG940,$X941)&lt;1,$X941,"")))</f>
        <v/>
      </c>
      <c r="AH941" s="47" t="str">
        <f t="shared" si="109"/>
        <v/>
      </c>
      <c r="AI941" s="142" t="str">
        <f t="shared" si="115"/>
        <v/>
      </c>
      <c r="AJ941" s="6"/>
      <c r="AK941" s="43"/>
    </row>
    <row r="942" spans="1:37">
      <c r="A942" s="47" t="str">
        <f t="shared" si="110"/>
        <v/>
      </c>
      <c r="B942" s="138" t="str">
        <f t="shared" si="111"/>
        <v/>
      </c>
      <c r="C942" s="303"/>
      <c r="D942" s="47">
        <v>908</v>
      </c>
      <c r="E942" s="47" t="str">
        <f t="shared" si="112"/>
        <v/>
      </c>
      <c r="F942" s="6"/>
      <c r="G942" s="6"/>
      <c r="H942" s="6"/>
      <c r="I942" s="6"/>
      <c r="J942" s="5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8"/>
      <c r="Z942" s="6"/>
      <c r="AA942" s="37"/>
      <c r="AB942" s="6"/>
      <c r="AC942" s="6"/>
      <c r="AD942" s="6"/>
      <c r="AE942" s="141" t="str">
        <f t="shared" si="114"/>
        <v/>
      </c>
      <c r="AF942" s="14" t="str">
        <f t="shared" si="113"/>
        <v/>
      </c>
      <c r="AG942" s="306" t="str">
        <f>UPPER(IF($X942="","",IF(COUNTIF($AG$34:$AG941,$X942)&lt;1,$X942,"")))</f>
        <v/>
      </c>
      <c r="AH942" s="47" t="str">
        <f t="shared" si="109"/>
        <v/>
      </c>
      <c r="AI942" s="142" t="str">
        <f t="shared" si="115"/>
        <v/>
      </c>
      <c r="AJ942" s="6"/>
      <c r="AK942" s="43"/>
    </row>
    <row r="943" spans="1:37">
      <c r="A943" s="47" t="str">
        <f t="shared" si="110"/>
        <v/>
      </c>
      <c r="B943" s="138" t="str">
        <f t="shared" si="111"/>
        <v/>
      </c>
      <c r="C943" s="303"/>
      <c r="D943" s="47">
        <v>909</v>
      </c>
      <c r="E943" s="47" t="str">
        <f t="shared" si="112"/>
        <v/>
      </c>
      <c r="F943" s="6"/>
      <c r="G943" s="6"/>
      <c r="H943" s="6"/>
      <c r="I943" s="6"/>
      <c r="J943" s="5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8"/>
      <c r="Z943" s="6"/>
      <c r="AA943" s="37"/>
      <c r="AB943" s="6"/>
      <c r="AC943" s="6"/>
      <c r="AD943" s="6"/>
      <c r="AE943" s="141" t="str">
        <f t="shared" si="114"/>
        <v/>
      </c>
      <c r="AF943" s="14" t="str">
        <f t="shared" si="113"/>
        <v/>
      </c>
      <c r="AG943" s="306" t="str">
        <f>UPPER(IF($X943="","",IF(COUNTIF($AG$34:$AG942,$X943)&lt;1,$X943,"")))</f>
        <v/>
      </c>
      <c r="AH943" s="47" t="str">
        <f t="shared" si="109"/>
        <v/>
      </c>
      <c r="AI943" s="142" t="str">
        <f t="shared" si="115"/>
        <v/>
      </c>
      <c r="AJ943" s="6"/>
      <c r="AK943" s="43"/>
    </row>
    <row r="944" spans="1:37">
      <c r="A944" s="47" t="str">
        <f t="shared" si="110"/>
        <v/>
      </c>
      <c r="B944" s="138" t="str">
        <f t="shared" si="111"/>
        <v/>
      </c>
      <c r="C944" s="303"/>
      <c r="D944" s="47">
        <v>910</v>
      </c>
      <c r="E944" s="47" t="str">
        <f t="shared" si="112"/>
        <v/>
      </c>
      <c r="F944" s="6"/>
      <c r="G944" s="6"/>
      <c r="H944" s="6"/>
      <c r="I944" s="6"/>
      <c r="J944" s="5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8"/>
      <c r="Z944" s="6"/>
      <c r="AA944" s="37"/>
      <c r="AB944" s="6"/>
      <c r="AC944" s="6"/>
      <c r="AD944" s="6"/>
      <c r="AE944" s="141" t="str">
        <f t="shared" si="114"/>
        <v/>
      </c>
      <c r="AF944" s="14" t="str">
        <f t="shared" si="113"/>
        <v/>
      </c>
      <c r="AG944" s="306" t="str">
        <f>UPPER(IF($X944="","",IF(COUNTIF($AG$34:$AG943,$X944)&lt;1,$X944,"")))</f>
        <v/>
      </c>
      <c r="AH944" s="47" t="str">
        <f t="shared" si="109"/>
        <v/>
      </c>
      <c r="AI944" s="142" t="str">
        <f t="shared" si="115"/>
        <v/>
      </c>
      <c r="AJ944" s="6"/>
      <c r="AK944" s="43"/>
    </row>
    <row r="945" spans="1:37">
      <c r="A945" s="47" t="str">
        <f t="shared" si="110"/>
        <v/>
      </c>
      <c r="B945" s="138" t="str">
        <f t="shared" si="111"/>
        <v/>
      </c>
      <c r="C945" s="303"/>
      <c r="D945" s="47">
        <v>911</v>
      </c>
      <c r="E945" s="47" t="str">
        <f t="shared" si="112"/>
        <v/>
      </c>
      <c r="F945" s="6"/>
      <c r="G945" s="6"/>
      <c r="H945" s="6"/>
      <c r="I945" s="6"/>
      <c r="J945" s="5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8"/>
      <c r="Z945" s="6"/>
      <c r="AA945" s="37"/>
      <c r="AB945" s="6"/>
      <c r="AC945" s="6"/>
      <c r="AD945" s="6"/>
      <c r="AE945" s="141" t="str">
        <f t="shared" si="114"/>
        <v/>
      </c>
      <c r="AF945" s="14" t="str">
        <f t="shared" si="113"/>
        <v/>
      </c>
      <c r="AG945" s="306" t="str">
        <f>UPPER(IF($X945="","",IF(COUNTIF($AG$34:$AG944,$X945)&lt;1,$X945,"")))</f>
        <v/>
      </c>
      <c r="AH945" s="47" t="str">
        <f t="shared" si="109"/>
        <v/>
      </c>
      <c r="AI945" s="142" t="str">
        <f t="shared" si="115"/>
        <v/>
      </c>
      <c r="AJ945" s="6"/>
      <c r="AK945" s="43"/>
    </row>
    <row r="946" spans="1:37">
      <c r="A946" s="47" t="str">
        <f t="shared" si="110"/>
        <v/>
      </c>
      <c r="B946" s="138" t="str">
        <f t="shared" si="111"/>
        <v/>
      </c>
      <c r="C946" s="303"/>
      <c r="D946" s="47">
        <v>912</v>
      </c>
      <c r="E946" s="47" t="str">
        <f t="shared" si="112"/>
        <v/>
      </c>
      <c r="F946" s="6"/>
      <c r="G946" s="6"/>
      <c r="H946" s="6"/>
      <c r="I946" s="6"/>
      <c r="J946" s="5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8"/>
      <c r="Z946" s="6"/>
      <c r="AA946" s="37"/>
      <c r="AB946" s="6"/>
      <c r="AC946" s="6"/>
      <c r="AD946" s="6"/>
      <c r="AE946" s="141" t="str">
        <f t="shared" si="114"/>
        <v/>
      </c>
      <c r="AF946" s="14" t="str">
        <f t="shared" si="113"/>
        <v/>
      </c>
      <c r="AG946" s="306" t="str">
        <f>UPPER(IF($X946="","",IF(COUNTIF($AG$34:$AG945,$X946)&lt;1,$X946,"")))</f>
        <v/>
      </c>
      <c r="AH946" s="47" t="str">
        <f t="shared" si="109"/>
        <v/>
      </c>
      <c r="AI946" s="142" t="str">
        <f t="shared" si="115"/>
        <v/>
      </c>
      <c r="AJ946" s="6"/>
      <c r="AK946" s="43"/>
    </row>
    <row r="947" spans="1:37">
      <c r="A947" s="47" t="str">
        <f t="shared" si="110"/>
        <v/>
      </c>
      <c r="B947" s="138" t="str">
        <f t="shared" si="111"/>
        <v/>
      </c>
      <c r="C947" s="303"/>
      <c r="D947" s="47">
        <v>913</v>
      </c>
      <c r="E947" s="47" t="str">
        <f t="shared" si="112"/>
        <v/>
      </c>
      <c r="F947" s="6"/>
      <c r="G947" s="6"/>
      <c r="H947" s="6"/>
      <c r="I947" s="6"/>
      <c r="J947" s="5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8"/>
      <c r="Z947" s="6"/>
      <c r="AA947" s="37"/>
      <c r="AB947" s="6"/>
      <c r="AC947" s="6"/>
      <c r="AD947" s="6"/>
      <c r="AE947" s="141" t="str">
        <f t="shared" si="114"/>
        <v/>
      </c>
      <c r="AF947" s="14" t="str">
        <f t="shared" si="113"/>
        <v/>
      </c>
      <c r="AG947" s="306" t="str">
        <f>UPPER(IF($X947="","",IF(COUNTIF($AG$34:$AG946,$X947)&lt;1,$X947,"")))</f>
        <v/>
      </c>
      <c r="AH947" s="47" t="str">
        <f t="shared" si="109"/>
        <v/>
      </c>
      <c r="AI947" s="142" t="str">
        <f t="shared" si="115"/>
        <v/>
      </c>
      <c r="AJ947" s="6"/>
      <c r="AK947" s="43"/>
    </row>
    <row r="948" spans="1:37">
      <c r="A948" s="47" t="str">
        <f t="shared" si="110"/>
        <v/>
      </c>
      <c r="B948" s="138" t="str">
        <f t="shared" si="111"/>
        <v/>
      </c>
      <c r="C948" s="303"/>
      <c r="D948" s="47">
        <v>914</v>
      </c>
      <c r="E948" s="47" t="str">
        <f t="shared" si="112"/>
        <v/>
      </c>
      <c r="F948" s="6"/>
      <c r="G948" s="6"/>
      <c r="H948" s="6"/>
      <c r="I948" s="6"/>
      <c r="J948" s="5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8"/>
      <c r="Z948" s="6"/>
      <c r="AA948" s="37"/>
      <c r="AB948" s="6"/>
      <c r="AC948" s="6"/>
      <c r="AD948" s="6"/>
      <c r="AE948" s="141" t="str">
        <f t="shared" si="114"/>
        <v/>
      </c>
      <c r="AF948" s="14" t="str">
        <f t="shared" si="113"/>
        <v/>
      </c>
      <c r="AG948" s="306" t="str">
        <f>UPPER(IF($X948="","",IF(COUNTIF($AG$34:$AG947,$X948)&lt;1,$X948,"")))</f>
        <v/>
      </c>
      <c r="AH948" s="47" t="str">
        <f t="shared" si="109"/>
        <v/>
      </c>
      <c r="AI948" s="142" t="str">
        <f t="shared" si="115"/>
        <v/>
      </c>
      <c r="AJ948" s="6"/>
      <c r="AK948" s="43"/>
    </row>
    <row r="949" spans="1:37">
      <c r="A949" s="47" t="str">
        <f t="shared" si="110"/>
        <v/>
      </c>
      <c r="B949" s="138" t="str">
        <f t="shared" si="111"/>
        <v/>
      </c>
      <c r="C949" s="303"/>
      <c r="D949" s="47">
        <v>915</v>
      </c>
      <c r="E949" s="47" t="str">
        <f t="shared" si="112"/>
        <v/>
      </c>
      <c r="F949" s="6"/>
      <c r="G949" s="6"/>
      <c r="H949" s="6"/>
      <c r="I949" s="6"/>
      <c r="J949" s="5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8"/>
      <c r="Z949" s="6"/>
      <c r="AA949" s="37"/>
      <c r="AB949" s="6"/>
      <c r="AC949" s="6"/>
      <c r="AD949" s="6"/>
      <c r="AE949" s="141" t="str">
        <f t="shared" si="114"/>
        <v/>
      </c>
      <c r="AF949" s="14" t="str">
        <f t="shared" si="113"/>
        <v/>
      </c>
      <c r="AG949" s="306" t="str">
        <f>UPPER(IF($X949="","",IF(COUNTIF($AG$34:$AG948,$X949)&lt;1,$X949,"")))</f>
        <v/>
      </c>
      <c r="AH949" s="47" t="str">
        <f t="shared" si="109"/>
        <v/>
      </c>
      <c r="AI949" s="142" t="str">
        <f t="shared" si="115"/>
        <v/>
      </c>
      <c r="AJ949" s="6"/>
      <c r="AK949" s="43"/>
    </row>
    <row r="950" spans="1:37">
      <c r="A950" s="47" t="str">
        <f t="shared" si="110"/>
        <v/>
      </c>
      <c r="B950" s="138" t="str">
        <f t="shared" si="111"/>
        <v/>
      </c>
      <c r="C950" s="303"/>
      <c r="D950" s="47">
        <v>916</v>
      </c>
      <c r="E950" s="47" t="str">
        <f t="shared" si="112"/>
        <v/>
      </c>
      <c r="F950" s="6"/>
      <c r="G950" s="6"/>
      <c r="H950" s="6"/>
      <c r="I950" s="6"/>
      <c r="J950" s="5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8"/>
      <c r="Z950" s="6"/>
      <c r="AA950" s="37"/>
      <c r="AB950" s="6"/>
      <c r="AC950" s="6"/>
      <c r="AD950" s="6"/>
      <c r="AE950" s="141" t="str">
        <f t="shared" si="114"/>
        <v/>
      </c>
      <c r="AF950" s="14" t="str">
        <f t="shared" si="113"/>
        <v/>
      </c>
      <c r="AG950" s="306" t="str">
        <f>UPPER(IF($X950="","",IF(COUNTIF($AG$34:$AG949,$X950)&lt;1,$X950,"")))</f>
        <v/>
      </c>
      <c r="AH950" s="47" t="str">
        <f t="shared" si="109"/>
        <v/>
      </c>
      <c r="AI950" s="142" t="str">
        <f t="shared" si="115"/>
        <v/>
      </c>
      <c r="AJ950" s="6"/>
      <c r="AK950" s="43"/>
    </row>
    <row r="951" spans="1:37">
      <c r="A951" s="47" t="str">
        <f t="shared" si="110"/>
        <v/>
      </c>
      <c r="B951" s="138" t="str">
        <f t="shared" si="111"/>
        <v/>
      </c>
      <c r="C951" s="303"/>
      <c r="D951" s="47">
        <v>917</v>
      </c>
      <c r="E951" s="47" t="str">
        <f t="shared" si="112"/>
        <v/>
      </c>
      <c r="F951" s="6"/>
      <c r="G951" s="6"/>
      <c r="H951" s="6"/>
      <c r="I951" s="6"/>
      <c r="J951" s="5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8"/>
      <c r="Z951" s="6"/>
      <c r="AA951" s="37"/>
      <c r="AB951" s="6"/>
      <c r="AC951" s="6"/>
      <c r="AD951" s="6"/>
      <c r="AE951" s="141" t="str">
        <f t="shared" si="114"/>
        <v/>
      </c>
      <c r="AF951" s="14" t="str">
        <f t="shared" si="113"/>
        <v/>
      </c>
      <c r="AG951" s="306" t="str">
        <f>UPPER(IF($X951="","",IF(COUNTIF($AG$34:$AG950,$X951)&lt;1,$X951,"")))</f>
        <v/>
      </c>
      <c r="AH951" s="47" t="str">
        <f t="shared" si="109"/>
        <v/>
      </c>
      <c r="AI951" s="142" t="str">
        <f t="shared" si="115"/>
        <v/>
      </c>
      <c r="AJ951" s="6"/>
      <c r="AK951" s="43"/>
    </row>
    <row r="952" spans="1:37">
      <c r="A952" s="47" t="str">
        <f t="shared" si="110"/>
        <v/>
      </c>
      <c r="B952" s="138" t="str">
        <f t="shared" si="111"/>
        <v/>
      </c>
      <c r="C952" s="303"/>
      <c r="D952" s="47">
        <v>918</v>
      </c>
      <c r="E952" s="47" t="str">
        <f t="shared" si="112"/>
        <v/>
      </c>
      <c r="F952" s="6"/>
      <c r="G952" s="6"/>
      <c r="H952" s="6"/>
      <c r="I952" s="6"/>
      <c r="J952" s="5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8"/>
      <c r="Z952" s="6"/>
      <c r="AA952" s="37"/>
      <c r="AB952" s="6"/>
      <c r="AC952" s="6"/>
      <c r="AD952" s="6"/>
      <c r="AE952" s="141" t="str">
        <f t="shared" si="114"/>
        <v/>
      </c>
      <c r="AF952" s="14" t="str">
        <f t="shared" si="113"/>
        <v/>
      </c>
      <c r="AG952" s="306" t="str">
        <f>UPPER(IF($X952="","",IF(COUNTIF($AG$34:$AG951,$X952)&lt;1,$X952,"")))</f>
        <v/>
      </c>
      <c r="AH952" s="47" t="str">
        <f t="shared" si="109"/>
        <v/>
      </c>
      <c r="AI952" s="142" t="str">
        <f t="shared" si="115"/>
        <v/>
      </c>
      <c r="AJ952" s="6"/>
      <c r="AK952" s="43"/>
    </row>
    <row r="953" spans="1:37">
      <c r="A953" s="47" t="str">
        <f t="shared" si="110"/>
        <v/>
      </c>
      <c r="B953" s="138" t="str">
        <f t="shared" si="111"/>
        <v/>
      </c>
      <c r="C953" s="303"/>
      <c r="D953" s="47">
        <v>919</v>
      </c>
      <c r="E953" s="47" t="str">
        <f t="shared" si="112"/>
        <v/>
      </c>
      <c r="F953" s="6"/>
      <c r="G953" s="6"/>
      <c r="H953" s="6"/>
      <c r="I953" s="6"/>
      <c r="J953" s="5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8"/>
      <c r="Z953" s="6"/>
      <c r="AA953" s="37"/>
      <c r="AB953" s="6"/>
      <c r="AC953" s="6"/>
      <c r="AD953" s="6"/>
      <c r="AE953" s="141" t="str">
        <f t="shared" si="114"/>
        <v/>
      </c>
      <c r="AF953" s="14" t="str">
        <f t="shared" si="113"/>
        <v/>
      </c>
      <c r="AG953" s="306" t="str">
        <f>UPPER(IF($X953="","",IF(COUNTIF($AG$34:$AG952,$X953)&lt;1,$X953,"")))</f>
        <v/>
      </c>
      <c r="AH953" s="47" t="str">
        <f t="shared" si="109"/>
        <v/>
      </c>
      <c r="AI953" s="142" t="str">
        <f t="shared" si="115"/>
        <v/>
      </c>
      <c r="AJ953" s="6"/>
      <c r="AK953" s="43"/>
    </row>
    <row r="954" spans="1:37">
      <c r="A954" s="47" t="str">
        <f t="shared" si="110"/>
        <v/>
      </c>
      <c r="B954" s="138" t="str">
        <f t="shared" si="111"/>
        <v/>
      </c>
      <c r="C954" s="303"/>
      <c r="D954" s="47">
        <v>920</v>
      </c>
      <c r="E954" s="47" t="str">
        <f t="shared" si="112"/>
        <v/>
      </c>
      <c r="F954" s="6"/>
      <c r="G954" s="6"/>
      <c r="H954" s="6"/>
      <c r="I954" s="6"/>
      <c r="J954" s="5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8"/>
      <c r="Z954" s="6"/>
      <c r="AA954" s="37"/>
      <c r="AB954" s="6"/>
      <c r="AC954" s="6"/>
      <c r="AD954" s="6"/>
      <c r="AE954" s="141" t="str">
        <f t="shared" si="114"/>
        <v/>
      </c>
      <c r="AF954" s="14" t="str">
        <f t="shared" si="113"/>
        <v/>
      </c>
      <c r="AG954" s="306" t="str">
        <f>UPPER(IF($X954="","",IF(COUNTIF($AG$34:$AG953,$X954)&lt;1,$X954,"")))</f>
        <v/>
      </c>
      <c r="AH954" s="47" t="str">
        <f t="shared" si="109"/>
        <v/>
      </c>
      <c r="AI954" s="142" t="str">
        <f t="shared" si="115"/>
        <v/>
      </c>
      <c r="AJ954" s="6"/>
      <c r="AK954" s="43"/>
    </row>
    <row r="955" spans="1:37">
      <c r="A955" s="47" t="str">
        <f t="shared" si="110"/>
        <v/>
      </c>
      <c r="B955" s="138" t="str">
        <f t="shared" si="111"/>
        <v/>
      </c>
      <c r="C955" s="303"/>
      <c r="D955" s="47">
        <v>921</v>
      </c>
      <c r="E955" s="47" t="str">
        <f t="shared" si="112"/>
        <v/>
      </c>
      <c r="F955" s="6"/>
      <c r="G955" s="6"/>
      <c r="H955" s="6"/>
      <c r="I955" s="6"/>
      <c r="J955" s="5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8"/>
      <c r="Z955" s="6"/>
      <c r="AA955" s="37"/>
      <c r="AB955" s="6"/>
      <c r="AC955" s="6"/>
      <c r="AD955" s="6"/>
      <c r="AE955" s="141" t="str">
        <f t="shared" si="114"/>
        <v/>
      </c>
      <c r="AF955" s="14" t="str">
        <f t="shared" si="113"/>
        <v/>
      </c>
      <c r="AG955" s="306" t="str">
        <f>UPPER(IF($X955="","",IF(COUNTIF($AG$34:$AG954,$X955)&lt;1,$X955,"")))</f>
        <v/>
      </c>
      <c r="AH955" s="47" t="str">
        <f t="shared" si="109"/>
        <v/>
      </c>
      <c r="AI955" s="142" t="str">
        <f t="shared" si="115"/>
        <v/>
      </c>
      <c r="AJ955" s="6"/>
      <c r="AK955" s="43"/>
    </row>
    <row r="956" spans="1:37">
      <c r="A956" s="47" t="str">
        <f t="shared" si="110"/>
        <v/>
      </c>
      <c r="B956" s="138" t="str">
        <f t="shared" si="111"/>
        <v/>
      </c>
      <c r="C956" s="303"/>
      <c r="D956" s="47">
        <v>922</v>
      </c>
      <c r="E956" s="47" t="str">
        <f t="shared" si="112"/>
        <v/>
      </c>
      <c r="F956" s="6"/>
      <c r="G956" s="6"/>
      <c r="H956" s="6"/>
      <c r="I956" s="6"/>
      <c r="J956" s="5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8"/>
      <c r="Z956" s="6"/>
      <c r="AA956" s="37"/>
      <c r="AB956" s="6"/>
      <c r="AC956" s="6"/>
      <c r="AD956" s="6"/>
      <c r="AE956" s="141" t="str">
        <f t="shared" si="114"/>
        <v/>
      </c>
      <c r="AF956" s="14" t="str">
        <f t="shared" si="113"/>
        <v/>
      </c>
      <c r="AG956" s="306" t="str">
        <f>UPPER(IF($X956="","",IF(COUNTIF($AG$34:$AG955,$X956)&lt;1,$X956,"")))</f>
        <v/>
      </c>
      <c r="AH956" s="47" t="str">
        <f t="shared" si="109"/>
        <v/>
      </c>
      <c r="AI956" s="142" t="str">
        <f t="shared" si="115"/>
        <v/>
      </c>
      <c r="AJ956" s="6"/>
      <c r="AK956" s="43"/>
    </row>
    <row r="957" spans="1:37">
      <c r="A957" s="47" t="str">
        <f t="shared" si="110"/>
        <v/>
      </c>
      <c r="B957" s="138" t="str">
        <f t="shared" si="111"/>
        <v/>
      </c>
      <c r="C957" s="303"/>
      <c r="D957" s="47">
        <v>923</v>
      </c>
      <c r="E957" s="47" t="str">
        <f t="shared" si="112"/>
        <v/>
      </c>
      <c r="F957" s="6"/>
      <c r="G957" s="6"/>
      <c r="H957" s="6"/>
      <c r="I957" s="6"/>
      <c r="J957" s="5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8"/>
      <c r="Z957" s="6"/>
      <c r="AA957" s="37"/>
      <c r="AB957" s="6"/>
      <c r="AC957" s="6"/>
      <c r="AD957" s="6"/>
      <c r="AE957" s="141" t="str">
        <f t="shared" si="114"/>
        <v/>
      </c>
      <c r="AF957" s="14" t="str">
        <f t="shared" si="113"/>
        <v/>
      </c>
      <c r="AG957" s="306" t="str">
        <f>UPPER(IF($X957="","",IF(COUNTIF($AG$34:$AG956,$X957)&lt;1,$X957,"")))</f>
        <v/>
      </c>
      <c r="AH957" s="47" t="str">
        <f t="shared" si="109"/>
        <v/>
      </c>
      <c r="AI957" s="142" t="str">
        <f t="shared" si="115"/>
        <v/>
      </c>
      <c r="AJ957" s="6"/>
      <c r="AK957" s="43"/>
    </row>
    <row r="958" spans="1:37">
      <c r="A958" s="47" t="str">
        <f t="shared" si="110"/>
        <v/>
      </c>
      <c r="B958" s="138" t="str">
        <f t="shared" si="111"/>
        <v/>
      </c>
      <c r="C958" s="303"/>
      <c r="D958" s="47">
        <v>924</v>
      </c>
      <c r="E958" s="47" t="str">
        <f t="shared" si="112"/>
        <v/>
      </c>
      <c r="F958" s="6"/>
      <c r="G958" s="6"/>
      <c r="H958" s="6"/>
      <c r="I958" s="6"/>
      <c r="J958" s="5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8"/>
      <c r="Z958" s="6"/>
      <c r="AA958" s="37"/>
      <c r="AB958" s="6"/>
      <c r="AC958" s="6"/>
      <c r="AD958" s="6"/>
      <c r="AE958" s="141" t="str">
        <f t="shared" si="114"/>
        <v/>
      </c>
      <c r="AF958" s="14" t="str">
        <f t="shared" si="113"/>
        <v/>
      </c>
      <c r="AG958" s="306" t="str">
        <f>UPPER(IF($X958="","",IF(COUNTIF($AG$34:$AG957,$X958)&lt;1,$X958,"")))</f>
        <v/>
      </c>
      <c r="AH958" s="47" t="str">
        <f t="shared" si="109"/>
        <v/>
      </c>
      <c r="AI958" s="142" t="str">
        <f t="shared" si="115"/>
        <v/>
      </c>
      <c r="AJ958" s="6"/>
      <c r="AK958" s="43"/>
    </row>
    <row r="959" spans="1:37">
      <c r="A959" s="47" t="str">
        <f t="shared" si="110"/>
        <v/>
      </c>
      <c r="B959" s="138" t="str">
        <f t="shared" si="111"/>
        <v/>
      </c>
      <c r="C959" s="303"/>
      <c r="D959" s="47">
        <v>925</v>
      </c>
      <c r="E959" s="47" t="str">
        <f t="shared" si="112"/>
        <v/>
      </c>
      <c r="F959" s="6"/>
      <c r="G959" s="6"/>
      <c r="H959" s="6"/>
      <c r="I959" s="6"/>
      <c r="J959" s="5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8"/>
      <c r="Z959" s="6"/>
      <c r="AA959" s="37"/>
      <c r="AB959" s="6"/>
      <c r="AC959" s="6"/>
      <c r="AD959" s="6"/>
      <c r="AE959" s="141" t="str">
        <f t="shared" si="114"/>
        <v/>
      </c>
      <c r="AF959" s="14" t="str">
        <f t="shared" si="113"/>
        <v/>
      </c>
      <c r="AG959" s="306" t="str">
        <f>UPPER(IF($X959="","",IF(COUNTIF($AG$34:$AG958,$X959)&lt;1,$X959,"")))</f>
        <v/>
      </c>
      <c r="AH959" s="47" t="str">
        <f t="shared" si="109"/>
        <v/>
      </c>
      <c r="AI959" s="142" t="str">
        <f t="shared" si="115"/>
        <v/>
      </c>
      <c r="AJ959" s="6"/>
      <c r="AK959" s="43"/>
    </row>
    <row r="960" spans="1:37">
      <c r="A960" s="47" t="str">
        <f t="shared" si="110"/>
        <v/>
      </c>
      <c r="B960" s="138" t="str">
        <f t="shared" si="111"/>
        <v/>
      </c>
      <c r="C960" s="303"/>
      <c r="D960" s="47">
        <v>926</v>
      </c>
      <c r="E960" s="47" t="str">
        <f t="shared" si="112"/>
        <v/>
      </c>
      <c r="F960" s="6"/>
      <c r="G960" s="6"/>
      <c r="H960" s="6"/>
      <c r="I960" s="6"/>
      <c r="J960" s="5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8"/>
      <c r="Z960" s="6"/>
      <c r="AA960" s="37"/>
      <c r="AB960" s="6"/>
      <c r="AC960" s="6"/>
      <c r="AD960" s="6"/>
      <c r="AE960" s="141" t="str">
        <f t="shared" si="114"/>
        <v/>
      </c>
      <c r="AF960" s="14" t="str">
        <f t="shared" si="113"/>
        <v/>
      </c>
      <c r="AG960" s="306" t="str">
        <f>UPPER(IF($X960="","",IF(COUNTIF($AG$34:$AG959,$X960)&lt;1,$X960,"")))</f>
        <v/>
      </c>
      <c r="AH960" s="47" t="str">
        <f t="shared" si="109"/>
        <v/>
      </c>
      <c r="AI960" s="142" t="str">
        <f t="shared" si="115"/>
        <v/>
      </c>
      <c r="AJ960" s="6"/>
      <c r="AK960" s="43"/>
    </row>
    <row r="961" spans="1:37">
      <c r="A961" s="47" t="str">
        <f t="shared" si="110"/>
        <v/>
      </c>
      <c r="B961" s="138" t="str">
        <f t="shared" si="111"/>
        <v/>
      </c>
      <c r="C961" s="303"/>
      <c r="D961" s="47">
        <v>927</v>
      </c>
      <c r="E961" s="47" t="str">
        <f t="shared" si="112"/>
        <v/>
      </c>
      <c r="F961" s="6"/>
      <c r="G961" s="6"/>
      <c r="H961" s="6"/>
      <c r="I961" s="6"/>
      <c r="J961" s="5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8"/>
      <c r="Z961" s="6"/>
      <c r="AA961" s="37"/>
      <c r="AB961" s="6"/>
      <c r="AC961" s="6"/>
      <c r="AD961" s="6"/>
      <c r="AE961" s="141" t="str">
        <f t="shared" si="114"/>
        <v/>
      </c>
      <c r="AF961" s="14" t="str">
        <f t="shared" si="113"/>
        <v/>
      </c>
      <c r="AG961" s="306" t="str">
        <f>UPPER(IF($X961="","",IF(COUNTIF($AG$34:$AG960,$X961)&lt;1,$X961,"")))</f>
        <v/>
      </c>
      <c r="AH961" s="47" t="str">
        <f t="shared" si="109"/>
        <v/>
      </c>
      <c r="AI961" s="142" t="str">
        <f t="shared" si="115"/>
        <v/>
      </c>
      <c r="AJ961" s="6"/>
      <c r="AK961" s="43"/>
    </row>
    <row r="962" spans="1:37">
      <c r="A962" s="47" t="str">
        <f t="shared" si="110"/>
        <v/>
      </c>
      <c r="B962" s="138" t="str">
        <f t="shared" si="111"/>
        <v/>
      </c>
      <c r="C962" s="303"/>
      <c r="D962" s="47">
        <v>928</v>
      </c>
      <c r="E962" s="47" t="str">
        <f t="shared" si="112"/>
        <v/>
      </c>
      <c r="F962" s="6"/>
      <c r="G962" s="6"/>
      <c r="H962" s="6"/>
      <c r="I962" s="6"/>
      <c r="J962" s="5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8"/>
      <c r="Z962" s="6"/>
      <c r="AA962" s="37"/>
      <c r="AB962" s="6"/>
      <c r="AC962" s="6"/>
      <c r="AD962" s="6"/>
      <c r="AE962" s="141" t="str">
        <f t="shared" si="114"/>
        <v/>
      </c>
      <c r="AF962" s="14" t="str">
        <f t="shared" si="113"/>
        <v/>
      </c>
      <c r="AG962" s="306" t="str">
        <f>UPPER(IF($X962="","",IF(COUNTIF($AG$34:$AG961,$X962)&lt;1,$X962,"")))</f>
        <v/>
      </c>
      <c r="AH962" s="47" t="str">
        <f t="shared" si="109"/>
        <v/>
      </c>
      <c r="AI962" s="142" t="str">
        <f t="shared" si="115"/>
        <v/>
      </c>
      <c r="AJ962" s="6"/>
      <c r="AK962" s="43"/>
    </row>
    <row r="963" spans="1:37">
      <c r="A963" s="47" t="str">
        <f t="shared" si="110"/>
        <v/>
      </c>
      <c r="B963" s="138" t="str">
        <f t="shared" si="111"/>
        <v/>
      </c>
      <c r="C963" s="303"/>
      <c r="D963" s="47">
        <v>929</v>
      </c>
      <c r="E963" s="47" t="str">
        <f t="shared" si="112"/>
        <v/>
      </c>
      <c r="F963" s="6"/>
      <c r="G963" s="6"/>
      <c r="H963" s="6"/>
      <c r="I963" s="6"/>
      <c r="J963" s="5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8"/>
      <c r="Z963" s="6"/>
      <c r="AA963" s="37"/>
      <c r="AB963" s="6"/>
      <c r="AC963" s="6"/>
      <c r="AD963" s="6"/>
      <c r="AE963" s="141" t="str">
        <f t="shared" si="114"/>
        <v/>
      </c>
      <c r="AF963" s="14" t="str">
        <f t="shared" si="113"/>
        <v/>
      </c>
      <c r="AG963" s="306" t="str">
        <f>UPPER(IF($X963="","",IF(COUNTIF($AG$34:$AG962,$X963)&lt;1,$X963,"")))</f>
        <v/>
      </c>
      <c r="AH963" s="47" t="str">
        <f t="shared" si="109"/>
        <v/>
      </c>
      <c r="AI963" s="142" t="str">
        <f t="shared" si="115"/>
        <v/>
      </c>
      <c r="AJ963" s="6"/>
      <c r="AK963" s="43"/>
    </row>
    <row r="964" spans="1:37">
      <c r="A964" s="47" t="str">
        <f t="shared" si="110"/>
        <v/>
      </c>
      <c r="B964" s="138" t="str">
        <f t="shared" si="111"/>
        <v/>
      </c>
      <c r="C964" s="303"/>
      <c r="D964" s="47">
        <v>930</v>
      </c>
      <c r="E964" s="47" t="str">
        <f t="shared" si="112"/>
        <v/>
      </c>
      <c r="F964" s="6"/>
      <c r="G964" s="6"/>
      <c r="H964" s="6"/>
      <c r="I964" s="6"/>
      <c r="J964" s="5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8"/>
      <c r="Z964" s="6"/>
      <c r="AA964" s="37"/>
      <c r="AB964" s="6"/>
      <c r="AC964" s="6"/>
      <c r="AD964" s="6"/>
      <c r="AE964" s="141" t="str">
        <f t="shared" si="114"/>
        <v/>
      </c>
      <c r="AF964" s="14" t="str">
        <f t="shared" si="113"/>
        <v/>
      </c>
      <c r="AG964" s="306" t="str">
        <f>UPPER(IF($X964="","",IF(COUNTIF($AG$34:$AG963,$X964)&lt;1,$X964,"")))</f>
        <v/>
      </c>
      <c r="AH964" s="47" t="str">
        <f t="shared" si="109"/>
        <v/>
      </c>
      <c r="AI964" s="142" t="str">
        <f t="shared" si="115"/>
        <v/>
      </c>
      <c r="AJ964" s="6"/>
      <c r="AK964" s="43"/>
    </row>
    <row r="965" spans="1:37">
      <c r="A965" s="47" t="str">
        <f t="shared" si="110"/>
        <v/>
      </c>
      <c r="B965" s="138" t="str">
        <f t="shared" si="111"/>
        <v/>
      </c>
      <c r="C965" s="303"/>
      <c r="D965" s="47">
        <v>931</v>
      </c>
      <c r="E965" s="47" t="str">
        <f t="shared" si="112"/>
        <v/>
      </c>
      <c r="F965" s="6"/>
      <c r="G965" s="6"/>
      <c r="H965" s="6"/>
      <c r="I965" s="6"/>
      <c r="J965" s="5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8"/>
      <c r="Z965" s="6"/>
      <c r="AA965" s="37"/>
      <c r="AB965" s="6"/>
      <c r="AC965" s="6"/>
      <c r="AD965" s="6"/>
      <c r="AE965" s="141" t="str">
        <f t="shared" si="114"/>
        <v/>
      </c>
      <c r="AF965" s="14" t="str">
        <f t="shared" si="113"/>
        <v/>
      </c>
      <c r="AG965" s="306" t="str">
        <f>UPPER(IF($X965="","",IF(COUNTIF($AG$34:$AG964,$X965)&lt;1,$X965,"")))</f>
        <v/>
      </c>
      <c r="AH965" s="47" t="str">
        <f t="shared" si="109"/>
        <v/>
      </c>
      <c r="AI965" s="142" t="str">
        <f t="shared" si="115"/>
        <v/>
      </c>
      <c r="AJ965" s="6"/>
      <c r="AK965" s="43"/>
    </row>
    <row r="966" spans="1:37">
      <c r="A966" s="47" t="str">
        <f t="shared" si="110"/>
        <v/>
      </c>
      <c r="B966" s="138" t="str">
        <f t="shared" si="111"/>
        <v/>
      </c>
      <c r="C966" s="303"/>
      <c r="D966" s="47">
        <v>932</v>
      </c>
      <c r="E966" s="47" t="str">
        <f t="shared" si="112"/>
        <v/>
      </c>
      <c r="F966" s="6"/>
      <c r="G966" s="6"/>
      <c r="H966" s="6"/>
      <c r="I966" s="6"/>
      <c r="J966" s="5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8"/>
      <c r="Z966" s="6"/>
      <c r="AA966" s="37"/>
      <c r="AB966" s="6"/>
      <c r="AC966" s="6"/>
      <c r="AD966" s="6"/>
      <c r="AE966" s="141" t="str">
        <f t="shared" si="114"/>
        <v/>
      </c>
      <c r="AF966" s="14" t="str">
        <f t="shared" si="113"/>
        <v/>
      </c>
      <c r="AG966" s="306" t="str">
        <f>UPPER(IF($X966="","",IF(COUNTIF($AG$34:$AG965,$X966)&lt;1,$X966,"")))</f>
        <v/>
      </c>
      <c r="AH966" s="47" t="str">
        <f t="shared" si="109"/>
        <v/>
      </c>
      <c r="AI966" s="142" t="str">
        <f t="shared" si="115"/>
        <v/>
      </c>
      <c r="AJ966" s="6"/>
      <c r="AK966" s="43"/>
    </row>
    <row r="967" spans="1:37">
      <c r="A967" s="47" t="str">
        <f t="shared" si="110"/>
        <v/>
      </c>
      <c r="B967" s="138" t="str">
        <f t="shared" si="111"/>
        <v/>
      </c>
      <c r="C967" s="303"/>
      <c r="D967" s="47">
        <v>933</v>
      </c>
      <c r="E967" s="47" t="str">
        <f t="shared" si="112"/>
        <v/>
      </c>
      <c r="F967" s="6"/>
      <c r="G967" s="6"/>
      <c r="H967" s="6"/>
      <c r="I967" s="6"/>
      <c r="J967" s="5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8"/>
      <c r="Z967" s="6"/>
      <c r="AA967" s="37"/>
      <c r="AB967" s="6"/>
      <c r="AC967" s="6"/>
      <c r="AD967" s="6"/>
      <c r="AE967" s="141" t="str">
        <f t="shared" si="114"/>
        <v/>
      </c>
      <c r="AF967" s="14" t="str">
        <f t="shared" si="113"/>
        <v/>
      </c>
      <c r="AG967" s="306" t="str">
        <f>UPPER(IF($X967="","",IF(COUNTIF($AG$34:$AG966,$X967)&lt;1,$X967,"")))</f>
        <v/>
      </c>
      <c r="AH967" s="47" t="str">
        <f t="shared" si="109"/>
        <v/>
      </c>
      <c r="AI967" s="142" t="str">
        <f t="shared" si="115"/>
        <v/>
      </c>
      <c r="AJ967" s="6"/>
      <c r="AK967" s="43"/>
    </row>
    <row r="968" spans="1:37">
      <c r="A968" s="47" t="str">
        <f t="shared" si="110"/>
        <v/>
      </c>
      <c r="B968" s="138" t="str">
        <f t="shared" si="111"/>
        <v/>
      </c>
      <c r="C968" s="303"/>
      <c r="D968" s="47">
        <v>934</v>
      </c>
      <c r="E968" s="47" t="str">
        <f t="shared" si="112"/>
        <v/>
      </c>
      <c r="F968" s="6"/>
      <c r="G968" s="6"/>
      <c r="H968" s="6"/>
      <c r="I968" s="6"/>
      <c r="J968" s="5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8"/>
      <c r="Z968" s="6"/>
      <c r="AA968" s="37"/>
      <c r="AB968" s="6"/>
      <c r="AC968" s="6"/>
      <c r="AD968" s="6"/>
      <c r="AE968" s="141" t="str">
        <f t="shared" si="114"/>
        <v/>
      </c>
      <c r="AF968" s="14" t="str">
        <f t="shared" si="113"/>
        <v/>
      </c>
      <c r="AG968" s="306" t="str">
        <f>UPPER(IF($X968="","",IF(COUNTIF($AG$34:$AG967,$X968)&lt;1,$X968,"")))</f>
        <v/>
      </c>
      <c r="AH968" s="47" t="str">
        <f t="shared" si="109"/>
        <v/>
      </c>
      <c r="AI968" s="142" t="str">
        <f t="shared" si="115"/>
        <v/>
      </c>
      <c r="AJ968" s="6"/>
      <c r="AK968" s="43"/>
    </row>
    <row r="969" spans="1:37">
      <c r="A969" s="47" t="str">
        <f t="shared" si="110"/>
        <v/>
      </c>
      <c r="B969" s="138" t="str">
        <f t="shared" si="111"/>
        <v/>
      </c>
      <c r="C969" s="303"/>
      <c r="D969" s="47">
        <v>935</v>
      </c>
      <c r="E969" s="47" t="str">
        <f t="shared" si="112"/>
        <v/>
      </c>
      <c r="F969" s="6"/>
      <c r="G969" s="6"/>
      <c r="H969" s="6"/>
      <c r="I969" s="6"/>
      <c r="J969" s="5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8"/>
      <c r="Z969" s="6"/>
      <c r="AA969" s="37"/>
      <c r="AB969" s="6"/>
      <c r="AC969" s="6"/>
      <c r="AD969" s="6"/>
      <c r="AE969" s="141" t="str">
        <f t="shared" si="114"/>
        <v/>
      </c>
      <c r="AF969" s="14" t="str">
        <f t="shared" si="113"/>
        <v/>
      </c>
      <c r="AG969" s="306" t="str">
        <f>UPPER(IF($X969="","",IF(COUNTIF($AG$34:$AG968,$X969)&lt;1,$X969,"")))</f>
        <v/>
      </c>
      <c r="AH969" s="47" t="str">
        <f t="shared" si="109"/>
        <v/>
      </c>
      <c r="AI969" s="142" t="str">
        <f t="shared" si="115"/>
        <v/>
      </c>
      <c r="AJ969" s="6"/>
      <c r="AK969" s="43"/>
    </row>
    <row r="970" spans="1:37">
      <c r="A970" s="47" t="str">
        <f t="shared" si="110"/>
        <v/>
      </c>
      <c r="B970" s="138" t="str">
        <f t="shared" si="111"/>
        <v/>
      </c>
      <c r="C970" s="303"/>
      <c r="D970" s="47">
        <v>936</v>
      </c>
      <c r="E970" s="47" t="str">
        <f t="shared" si="112"/>
        <v/>
      </c>
      <c r="F970" s="6"/>
      <c r="G970" s="6"/>
      <c r="H970" s="6"/>
      <c r="I970" s="6"/>
      <c r="J970" s="5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8"/>
      <c r="Z970" s="6"/>
      <c r="AA970" s="37"/>
      <c r="AB970" s="6"/>
      <c r="AC970" s="6"/>
      <c r="AD970" s="6"/>
      <c r="AE970" s="141" t="str">
        <f t="shared" si="114"/>
        <v/>
      </c>
      <c r="AF970" s="14" t="str">
        <f t="shared" si="113"/>
        <v/>
      </c>
      <c r="AG970" s="306" t="str">
        <f>UPPER(IF($X970="","",IF(COUNTIF($AG$34:$AG969,$X970)&lt;1,$X970,"")))</f>
        <v/>
      </c>
      <c r="AH970" s="47" t="str">
        <f t="shared" si="109"/>
        <v/>
      </c>
      <c r="AI970" s="142" t="str">
        <f t="shared" si="115"/>
        <v/>
      </c>
      <c r="AJ970" s="6"/>
      <c r="AK970" s="43"/>
    </row>
    <row r="971" spans="1:37">
      <c r="A971" s="47" t="str">
        <f t="shared" si="110"/>
        <v/>
      </c>
      <c r="B971" s="138" t="str">
        <f t="shared" si="111"/>
        <v/>
      </c>
      <c r="C971" s="303"/>
      <c r="D971" s="47">
        <v>937</v>
      </c>
      <c r="E971" s="47" t="str">
        <f t="shared" si="112"/>
        <v/>
      </c>
      <c r="F971" s="6"/>
      <c r="G971" s="6"/>
      <c r="H971" s="6"/>
      <c r="I971" s="6"/>
      <c r="J971" s="5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8"/>
      <c r="Z971" s="6"/>
      <c r="AA971" s="37"/>
      <c r="AB971" s="6"/>
      <c r="AC971" s="6"/>
      <c r="AD971" s="6"/>
      <c r="AE971" s="141" t="str">
        <f t="shared" si="114"/>
        <v/>
      </c>
      <c r="AF971" s="14" t="str">
        <f t="shared" si="113"/>
        <v/>
      </c>
      <c r="AG971" s="306" t="str">
        <f>UPPER(IF($X971="","",IF(COUNTIF($AG$34:$AG970,$X971)&lt;1,$X971,"")))</f>
        <v/>
      </c>
      <c r="AH971" s="47" t="str">
        <f t="shared" si="109"/>
        <v/>
      </c>
      <c r="AI971" s="142" t="str">
        <f t="shared" si="115"/>
        <v/>
      </c>
      <c r="AJ971" s="6"/>
      <c r="AK971" s="43"/>
    </row>
    <row r="972" spans="1:37">
      <c r="A972" s="47" t="str">
        <f t="shared" si="110"/>
        <v/>
      </c>
      <c r="B972" s="138" t="str">
        <f t="shared" si="111"/>
        <v/>
      </c>
      <c r="C972" s="303"/>
      <c r="D972" s="47">
        <v>938</v>
      </c>
      <c r="E972" s="47" t="str">
        <f t="shared" si="112"/>
        <v/>
      </c>
      <c r="F972" s="6"/>
      <c r="G972" s="6"/>
      <c r="H972" s="6"/>
      <c r="I972" s="6"/>
      <c r="J972" s="5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8"/>
      <c r="Z972" s="6"/>
      <c r="AA972" s="37"/>
      <c r="AB972" s="6"/>
      <c r="AC972" s="6"/>
      <c r="AD972" s="6"/>
      <c r="AE972" s="141" t="str">
        <f t="shared" si="114"/>
        <v/>
      </c>
      <c r="AF972" s="14" t="str">
        <f t="shared" si="113"/>
        <v/>
      </c>
      <c r="AG972" s="306" t="str">
        <f>UPPER(IF($X972="","",IF(COUNTIF($AG$34:$AG971,$X972)&lt;1,$X972,"")))</f>
        <v/>
      </c>
      <c r="AH972" s="47" t="str">
        <f t="shared" si="109"/>
        <v/>
      </c>
      <c r="AI972" s="142" t="str">
        <f t="shared" si="115"/>
        <v/>
      </c>
      <c r="AJ972" s="6"/>
      <c r="AK972" s="43"/>
    </row>
    <row r="973" spans="1:37">
      <c r="A973" s="47" t="str">
        <f t="shared" si="110"/>
        <v/>
      </c>
      <c r="B973" s="138" t="str">
        <f t="shared" si="111"/>
        <v/>
      </c>
      <c r="C973" s="303"/>
      <c r="D973" s="47">
        <v>939</v>
      </c>
      <c r="E973" s="47" t="str">
        <f t="shared" si="112"/>
        <v/>
      </c>
      <c r="F973" s="6"/>
      <c r="G973" s="6"/>
      <c r="H973" s="6"/>
      <c r="I973" s="6"/>
      <c r="J973" s="5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8"/>
      <c r="Z973" s="6"/>
      <c r="AA973" s="37"/>
      <c r="AB973" s="6"/>
      <c r="AC973" s="6"/>
      <c r="AD973" s="6"/>
      <c r="AE973" s="141" t="str">
        <f t="shared" si="114"/>
        <v/>
      </c>
      <c r="AF973" s="14" t="str">
        <f t="shared" si="113"/>
        <v/>
      </c>
      <c r="AG973" s="306" t="str">
        <f>UPPER(IF($X973="","",IF(COUNTIF($AG$34:$AG972,$X973)&lt;1,$X973,"")))</f>
        <v/>
      </c>
      <c r="AH973" s="47" t="str">
        <f t="shared" si="109"/>
        <v/>
      </c>
      <c r="AI973" s="142" t="str">
        <f t="shared" si="115"/>
        <v/>
      </c>
      <c r="AJ973" s="6"/>
      <c r="AK973" s="43"/>
    </row>
    <row r="974" spans="1:37">
      <c r="A974" s="47" t="str">
        <f t="shared" si="110"/>
        <v/>
      </c>
      <c r="B974" s="138" t="str">
        <f t="shared" si="111"/>
        <v/>
      </c>
      <c r="C974" s="303"/>
      <c r="D974" s="47">
        <v>940</v>
      </c>
      <c r="E974" s="47" t="str">
        <f t="shared" si="112"/>
        <v/>
      </c>
      <c r="F974" s="6"/>
      <c r="G974" s="6"/>
      <c r="H974" s="6"/>
      <c r="I974" s="6"/>
      <c r="J974" s="5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8"/>
      <c r="Z974" s="6"/>
      <c r="AA974" s="37"/>
      <c r="AB974" s="6"/>
      <c r="AC974" s="6"/>
      <c r="AD974" s="6"/>
      <c r="AE974" s="141" t="str">
        <f t="shared" si="114"/>
        <v/>
      </c>
      <c r="AF974" s="14" t="str">
        <f t="shared" si="113"/>
        <v/>
      </c>
      <c r="AG974" s="306" t="str">
        <f>UPPER(IF($X974="","",IF(COUNTIF($AG$34:$AG973,$X974)&lt;1,$X974,"")))</f>
        <v/>
      </c>
      <c r="AH974" s="47" t="str">
        <f t="shared" si="109"/>
        <v/>
      </c>
      <c r="AI974" s="142" t="str">
        <f t="shared" si="115"/>
        <v/>
      </c>
      <c r="AJ974" s="6"/>
      <c r="AK974" s="43"/>
    </row>
    <row r="975" spans="1:37">
      <c r="A975" s="47" t="str">
        <f t="shared" si="110"/>
        <v/>
      </c>
      <c r="B975" s="138" t="str">
        <f t="shared" si="111"/>
        <v/>
      </c>
      <c r="C975" s="303"/>
      <c r="D975" s="47">
        <v>941</v>
      </c>
      <c r="E975" s="47" t="str">
        <f t="shared" si="112"/>
        <v/>
      </c>
      <c r="F975" s="6"/>
      <c r="G975" s="6"/>
      <c r="H975" s="6"/>
      <c r="I975" s="6"/>
      <c r="J975" s="5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8"/>
      <c r="Z975" s="6"/>
      <c r="AA975" s="37"/>
      <c r="AB975" s="6"/>
      <c r="AC975" s="6"/>
      <c r="AD975" s="6"/>
      <c r="AE975" s="141" t="str">
        <f t="shared" si="114"/>
        <v/>
      </c>
      <c r="AF975" s="14" t="str">
        <f t="shared" si="113"/>
        <v/>
      </c>
      <c r="AG975" s="306" t="str">
        <f>UPPER(IF($X975="","",IF(COUNTIF($AG$34:$AG974,$X975)&lt;1,$X975,"")))</f>
        <v/>
      </c>
      <c r="AH975" s="47" t="str">
        <f t="shared" si="109"/>
        <v/>
      </c>
      <c r="AI975" s="142" t="str">
        <f t="shared" si="115"/>
        <v/>
      </c>
      <c r="AJ975" s="6"/>
      <c r="AK975" s="43"/>
    </row>
    <row r="976" spans="1:37">
      <c r="A976" s="47" t="str">
        <f t="shared" si="110"/>
        <v/>
      </c>
      <c r="B976" s="138" t="str">
        <f t="shared" si="111"/>
        <v/>
      </c>
      <c r="C976" s="303"/>
      <c r="D976" s="47">
        <v>942</v>
      </c>
      <c r="E976" s="47" t="str">
        <f t="shared" si="112"/>
        <v/>
      </c>
      <c r="F976" s="6"/>
      <c r="G976" s="6"/>
      <c r="H976" s="6"/>
      <c r="I976" s="6"/>
      <c r="J976" s="5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8"/>
      <c r="Z976" s="6"/>
      <c r="AA976" s="37"/>
      <c r="AB976" s="6"/>
      <c r="AC976" s="6"/>
      <c r="AD976" s="6"/>
      <c r="AE976" s="141" t="str">
        <f t="shared" si="114"/>
        <v/>
      </c>
      <c r="AF976" s="14" t="str">
        <f t="shared" si="113"/>
        <v/>
      </c>
      <c r="AG976" s="306" t="str">
        <f>UPPER(IF($X976="","",IF(COUNTIF($AG$34:$AG975,$X976)&lt;1,$X976,"")))</f>
        <v/>
      </c>
      <c r="AH976" s="47" t="str">
        <f t="shared" si="109"/>
        <v/>
      </c>
      <c r="AI976" s="142" t="str">
        <f t="shared" si="115"/>
        <v/>
      </c>
      <c r="AJ976" s="6"/>
      <c r="AK976" s="43"/>
    </row>
    <row r="977" spans="1:37">
      <c r="A977" s="47" t="str">
        <f t="shared" si="110"/>
        <v/>
      </c>
      <c r="B977" s="138" t="str">
        <f t="shared" si="111"/>
        <v/>
      </c>
      <c r="C977" s="303"/>
      <c r="D977" s="47">
        <v>943</v>
      </c>
      <c r="E977" s="47" t="str">
        <f t="shared" si="112"/>
        <v/>
      </c>
      <c r="F977" s="6"/>
      <c r="G977" s="6"/>
      <c r="H977" s="6"/>
      <c r="I977" s="6"/>
      <c r="J977" s="5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8"/>
      <c r="Z977" s="6"/>
      <c r="AA977" s="37"/>
      <c r="AB977" s="6"/>
      <c r="AC977" s="6"/>
      <c r="AD977" s="6"/>
      <c r="AE977" s="141" t="str">
        <f t="shared" si="114"/>
        <v/>
      </c>
      <c r="AF977" s="14" t="str">
        <f t="shared" si="113"/>
        <v/>
      </c>
      <c r="AG977" s="306" t="str">
        <f>UPPER(IF($X977="","",IF(COUNTIF($AG$34:$AG976,$X977)&lt;1,$X977,"")))</f>
        <v/>
      </c>
      <c r="AH977" s="47" t="str">
        <f t="shared" si="109"/>
        <v/>
      </c>
      <c r="AI977" s="142" t="str">
        <f t="shared" si="115"/>
        <v/>
      </c>
      <c r="AJ977" s="6"/>
      <c r="AK977" s="43"/>
    </row>
    <row r="978" spans="1:37">
      <c r="A978" s="47" t="str">
        <f t="shared" si="110"/>
        <v/>
      </c>
      <c r="B978" s="138" t="str">
        <f t="shared" si="111"/>
        <v/>
      </c>
      <c r="C978" s="303"/>
      <c r="D978" s="47">
        <v>944</v>
      </c>
      <c r="E978" s="47" t="str">
        <f t="shared" si="112"/>
        <v/>
      </c>
      <c r="F978" s="6"/>
      <c r="G978" s="6"/>
      <c r="H978" s="6"/>
      <c r="I978" s="6"/>
      <c r="J978" s="5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8"/>
      <c r="Z978" s="6"/>
      <c r="AA978" s="37"/>
      <c r="AB978" s="6"/>
      <c r="AC978" s="6"/>
      <c r="AD978" s="6"/>
      <c r="AE978" s="141" t="str">
        <f t="shared" si="114"/>
        <v/>
      </c>
      <c r="AF978" s="14" t="str">
        <f t="shared" si="113"/>
        <v/>
      </c>
      <c r="AG978" s="306" t="str">
        <f>UPPER(IF($X978="","",IF(COUNTIF($AG$34:$AG977,$X978)&lt;1,$X978,"")))</f>
        <v/>
      </c>
      <c r="AH978" s="47" t="str">
        <f t="shared" si="109"/>
        <v/>
      </c>
      <c r="AI978" s="142" t="str">
        <f t="shared" si="115"/>
        <v/>
      </c>
      <c r="AJ978" s="6"/>
      <c r="AK978" s="43"/>
    </row>
    <row r="979" spans="1:37">
      <c r="A979" s="47" t="str">
        <f t="shared" si="110"/>
        <v/>
      </c>
      <c r="B979" s="138" t="str">
        <f t="shared" si="111"/>
        <v/>
      </c>
      <c r="C979" s="303"/>
      <c r="D979" s="47">
        <v>945</v>
      </c>
      <c r="E979" s="47" t="str">
        <f t="shared" si="112"/>
        <v/>
      </c>
      <c r="F979" s="6"/>
      <c r="G979" s="6"/>
      <c r="H979" s="6"/>
      <c r="I979" s="6"/>
      <c r="J979" s="5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8"/>
      <c r="Z979" s="6"/>
      <c r="AA979" s="37"/>
      <c r="AB979" s="6"/>
      <c r="AC979" s="6"/>
      <c r="AD979" s="6"/>
      <c r="AE979" s="141" t="str">
        <f t="shared" si="114"/>
        <v/>
      </c>
      <c r="AF979" s="14" t="str">
        <f t="shared" si="113"/>
        <v/>
      </c>
      <c r="AG979" s="306" t="str">
        <f>UPPER(IF($X979="","",IF(COUNTIF($AG$34:$AG978,$X979)&lt;1,$X979,"")))</f>
        <v/>
      </c>
      <c r="AH979" s="47" t="str">
        <f t="shared" ref="AH979:AH1034" si="116">IF(X979="","",IF(COUNTIF(X$35:X$1035,$X979)&lt;4,"每隊最少4人",IF(COUNTIF(X$35:X$1035,X979)&gt;6,"每隊最多6人",COUNTIF(X$35:X$1035,X979))))</f>
        <v/>
      </c>
      <c r="AI979" s="142" t="str">
        <f t="shared" si="115"/>
        <v/>
      </c>
      <c r="AJ979" s="6"/>
      <c r="AK979" s="43"/>
    </row>
    <row r="980" spans="1:37">
      <c r="A980" s="47" t="str">
        <f t="shared" si="110"/>
        <v/>
      </c>
      <c r="B980" s="138" t="str">
        <f t="shared" si="111"/>
        <v/>
      </c>
      <c r="C980" s="303"/>
      <c r="D980" s="47">
        <v>946</v>
      </c>
      <c r="E980" s="47" t="str">
        <f t="shared" si="112"/>
        <v/>
      </c>
      <c r="F980" s="6"/>
      <c r="G980" s="6"/>
      <c r="H980" s="6"/>
      <c r="I980" s="6"/>
      <c r="J980" s="5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8"/>
      <c r="Z980" s="6"/>
      <c r="AA980" s="37"/>
      <c r="AB980" s="6"/>
      <c r="AC980" s="6"/>
      <c r="AD980" s="6"/>
      <c r="AE980" s="141" t="str">
        <f t="shared" si="114"/>
        <v/>
      </c>
      <c r="AF980" s="14" t="str">
        <f t="shared" si="113"/>
        <v/>
      </c>
      <c r="AG980" s="306" t="str">
        <f>UPPER(IF($X980="","",IF(COUNTIF($AG$34:$AG979,$X980)&lt;1,$X980,"")))</f>
        <v/>
      </c>
      <c r="AH980" s="47" t="str">
        <f t="shared" si="116"/>
        <v/>
      </c>
      <c r="AI980" s="142" t="str">
        <f t="shared" si="115"/>
        <v/>
      </c>
      <c r="AJ980" s="6"/>
      <c r="AK980" s="43"/>
    </row>
    <row r="981" spans="1:37">
      <c r="A981" s="47" t="str">
        <f t="shared" si="110"/>
        <v/>
      </c>
      <c r="B981" s="138" t="str">
        <f t="shared" si="111"/>
        <v/>
      </c>
      <c r="C981" s="303"/>
      <c r="D981" s="47">
        <v>947</v>
      </c>
      <c r="E981" s="47" t="str">
        <f t="shared" si="112"/>
        <v/>
      </c>
      <c r="F981" s="6"/>
      <c r="G981" s="6"/>
      <c r="H981" s="6"/>
      <c r="I981" s="6"/>
      <c r="J981" s="5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8"/>
      <c r="Z981" s="6"/>
      <c r="AA981" s="37"/>
      <c r="AB981" s="6"/>
      <c r="AC981" s="6"/>
      <c r="AD981" s="6"/>
      <c r="AE981" s="141" t="str">
        <f t="shared" si="114"/>
        <v/>
      </c>
      <c r="AF981" s="14" t="str">
        <f t="shared" si="113"/>
        <v/>
      </c>
      <c r="AG981" s="306" t="str">
        <f>UPPER(IF($X981="","",IF(COUNTIF($AG$34:$AG980,$X981)&lt;1,$X981,"")))</f>
        <v/>
      </c>
      <c r="AH981" s="47" t="str">
        <f t="shared" si="116"/>
        <v/>
      </c>
      <c r="AI981" s="142" t="str">
        <f t="shared" si="115"/>
        <v/>
      </c>
      <c r="AJ981" s="6"/>
      <c r="AK981" s="43"/>
    </row>
    <row r="982" spans="1:37">
      <c r="A982" s="47" t="str">
        <f t="shared" si="110"/>
        <v/>
      </c>
      <c r="B982" s="138" t="str">
        <f t="shared" si="111"/>
        <v/>
      </c>
      <c r="C982" s="303"/>
      <c r="D982" s="47">
        <v>948</v>
      </c>
      <c r="E982" s="47" t="str">
        <f t="shared" si="112"/>
        <v/>
      </c>
      <c r="F982" s="6"/>
      <c r="G982" s="6"/>
      <c r="H982" s="6"/>
      <c r="I982" s="6"/>
      <c r="J982" s="5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8"/>
      <c r="Z982" s="6"/>
      <c r="AA982" s="37"/>
      <c r="AB982" s="6"/>
      <c r="AC982" s="6"/>
      <c r="AD982" s="6"/>
      <c r="AE982" s="141" t="str">
        <f t="shared" si="114"/>
        <v/>
      </c>
      <c r="AF982" s="14" t="str">
        <f t="shared" si="113"/>
        <v/>
      </c>
      <c r="AG982" s="306" t="str">
        <f>UPPER(IF($X982="","",IF(COUNTIF($AG$34:$AG981,$X982)&lt;1,$X982,"")))</f>
        <v/>
      </c>
      <c r="AH982" s="47" t="str">
        <f t="shared" si="116"/>
        <v/>
      </c>
      <c r="AI982" s="142" t="str">
        <f t="shared" si="115"/>
        <v/>
      </c>
      <c r="AJ982" s="6"/>
      <c r="AK982" s="43"/>
    </row>
    <row r="983" spans="1:37">
      <c r="A983" s="47" t="str">
        <f t="shared" si="110"/>
        <v/>
      </c>
      <c r="B983" s="138" t="str">
        <f t="shared" si="111"/>
        <v/>
      </c>
      <c r="C983" s="303"/>
      <c r="D983" s="47">
        <v>949</v>
      </c>
      <c r="E983" s="47" t="str">
        <f t="shared" si="112"/>
        <v/>
      </c>
      <c r="F983" s="6"/>
      <c r="G983" s="6"/>
      <c r="H983" s="6"/>
      <c r="I983" s="6"/>
      <c r="J983" s="5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8"/>
      <c r="Z983" s="6"/>
      <c r="AA983" s="37"/>
      <c r="AB983" s="6"/>
      <c r="AC983" s="6"/>
      <c r="AD983" s="6"/>
      <c r="AE983" s="141" t="str">
        <f t="shared" si="114"/>
        <v/>
      </c>
      <c r="AF983" s="14" t="str">
        <f t="shared" si="113"/>
        <v/>
      </c>
      <c r="AG983" s="306" t="str">
        <f>UPPER(IF($X983="","",IF(COUNTIF($AG$34:$AG982,$X983)&lt;1,$X983,"")))</f>
        <v/>
      </c>
      <c r="AH983" s="47" t="str">
        <f t="shared" si="116"/>
        <v/>
      </c>
      <c r="AI983" s="142" t="str">
        <f t="shared" si="115"/>
        <v/>
      </c>
      <c r="AJ983" s="6"/>
      <c r="AK983" s="43"/>
    </row>
    <row r="984" spans="1:37">
      <c r="A984" s="47" t="str">
        <f t="shared" si="110"/>
        <v/>
      </c>
      <c r="B984" s="138" t="str">
        <f t="shared" si="111"/>
        <v/>
      </c>
      <c r="C984" s="303"/>
      <c r="D984" s="47">
        <v>950</v>
      </c>
      <c r="E984" s="47" t="str">
        <f t="shared" si="112"/>
        <v/>
      </c>
      <c r="F984" s="6"/>
      <c r="G984" s="6"/>
      <c r="H984" s="6"/>
      <c r="I984" s="6"/>
      <c r="J984" s="5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8"/>
      <c r="Z984" s="6"/>
      <c r="AA984" s="37"/>
      <c r="AB984" s="6"/>
      <c r="AC984" s="6"/>
      <c r="AD984" s="6"/>
      <c r="AE984" s="141" t="str">
        <f t="shared" si="114"/>
        <v/>
      </c>
      <c r="AF984" s="14" t="str">
        <f t="shared" si="113"/>
        <v/>
      </c>
      <c r="AG984" s="306" t="str">
        <f>UPPER(IF($X984="","",IF(COUNTIF($AG$34:$AG983,$X984)&lt;1,$X984,"")))</f>
        <v/>
      </c>
      <c r="AH984" s="47" t="str">
        <f t="shared" si="116"/>
        <v/>
      </c>
      <c r="AI984" s="142" t="str">
        <f t="shared" si="115"/>
        <v/>
      </c>
      <c r="AJ984" s="6"/>
      <c r="AK984" s="43"/>
    </row>
    <row r="985" spans="1:37">
      <c r="A985" s="47" t="str">
        <f t="shared" si="110"/>
        <v/>
      </c>
      <c r="B985" s="138" t="str">
        <f t="shared" si="111"/>
        <v/>
      </c>
      <c r="C985" s="303"/>
      <c r="D985" s="47">
        <v>951</v>
      </c>
      <c r="E985" s="47" t="str">
        <f t="shared" si="112"/>
        <v/>
      </c>
      <c r="F985" s="6"/>
      <c r="G985" s="6"/>
      <c r="H985" s="6"/>
      <c r="I985" s="6"/>
      <c r="J985" s="5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8"/>
      <c r="Z985" s="6"/>
      <c r="AA985" s="37"/>
      <c r="AB985" s="6"/>
      <c r="AC985" s="6"/>
      <c r="AD985" s="6"/>
      <c r="AE985" s="141" t="str">
        <f t="shared" si="114"/>
        <v/>
      </c>
      <c r="AF985" s="14" t="str">
        <f t="shared" si="113"/>
        <v/>
      </c>
      <c r="AG985" s="306" t="str">
        <f>UPPER(IF($X985="","",IF(COUNTIF($AG$34:$AG984,$X985)&lt;1,$X985,"")))</f>
        <v/>
      </c>
      <c r="AH985" s="47" t="str">
        <f t="shared" si="116"/>
        <v/>
      </c>
      <c r="AI985" s="142" t="str">
        <f t="shared" si="115"/>
        <v/>
      </c>
      <c r="AJ985" s="6"/>
      <c r="AK985" s="43"/>
    </row>
    <row r="986" spans="1:37">
      <c r="A986" s="47" t="str">
        <f t="shared" si="110"/>
        <v/>
      </c>
      <c r="B986" s="138" t="str">
        <f t="shared" si="111"/>
        <v/>
      </c>
      <c r="C986" s="303"/>
      <c r="D986" s="47">
        <v>952</v>
      </c>
      <c r="E986" s="47" t="str">
        <f t="shared" si="112"/>
        <v/>
      </c>
      <c r="F986" s="6"/>
      <c r="G986" s="6"/>
      <c r="H986" s="6"/>
      <c r="I986" s="6"/>
      <c r="J986" s="5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8"/>
      <c r="Z986" s="6"/>
      <c r="AA986" s="37"/>
      <c r="AB986" s="6"/>
      <c r="AC986" s="6"/>
      <c r="AD986" s="6"/>
      <c r="AE986" s="141" t="str">
        <f t="shared" si="114"/>
        <v/>
      </c>
      <c r="AF986" s="14" t="str">
        <f t="shared" si="113"/>
        <v/>
      </c>
      <c r="AG986" s="306" t="str">
        <f>UPPER(IF($X986="","",IF(COUNTIF($AG$34:$AG985,$X986)&lt;1,$X986,"")))</f>
        <v/>
      </c>
      <c r="AH986" s="47" t="str">
        <f t="shared" si="116"/>
        <v/>
      </c>
      <c r="AI986" s="142" t="str">
        <f t="shared" si="115"/>
        <v/>
      </c>
      <c r="AJ986" s="6"/>
      <c r="AK986" s="43"/>
    </row>
    <row r="987" spans="1:37">
      <c r="A987" s="47" t="str">
        <f t="shared" si="110"/>
        <v/>
      </c>
      <c r="B987" s="138" t="str">
        <f t="shared" si="111"/>
        <v/>
      </c>
      <c r="C987" s="303"/>
      <c r="D987" s="47">
        <v>953</v>
      </c>
      <c r="E987" s="47" t="str">
        <f t="shared" si="112"/>
        <v/>
      </c>
      <c r="F987" s="6"/>
      <c r="G987" s="6"/>
      <c r="H987" s="6"/>
      <c r="I987" s="6"/>
      <c r="J987" s="5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8"/>
      <c r="Z987" s="6"/>
      <c r="AA987" s="37"/>
      <c r="AB987" s="6"/>
      <c r="AC987" s="6"/>
      <c r="AD987" s="6"/>
      <c r="AE987" s="141" t="str">
        <f t="shared" si="114"/>
        <v/>
      </c>
      <c r="AF987" s="14" t="str">
        <f t="shared" si="113"/>
        <v/>
      </c>
      <c r="AG987" s="306" t="str">
        <f>UPPER(IF($X987="","",IF(COUNTIF($AG$34:$AG986,$X987)&lt;1,$X987,"")))</f>
        <v/>
      </c>
      <c r="AH987" s="47" t="str">
        <f t="shared" si="116"/>
        <v/>
      </c>
      <c r="AI987" s="142" t="str">
        <f t="shared" si="115"/>
        <v/>
      </c>
      <c r="AJ987" s="6"/>
      <c r="AK987" s="43"/>
    </row>
    <row r="988" spans="1:37">
      <c r="A988" s="47" t="str">
        <f t="shared" si="110"/>
        <v/>
      </c>
      <c r="B988" s="138" t="str">
        <f t="shared" si="111"/>
        <v/>
      </c>
      <c r="C988" s="303"/>
      <c r="D988" s="47">
        <v>954</v>
      </c>
      <c r="E988" s="47" t="str">
        <f t="shared" si="112"/>
        <v/>
      </c>
      <c r="F988" s="6"/>
      <c r="G988" s="6"/>
      <c r="H988" s="6"/>
      <c r="I988" s="6"/>
      <c r="J988" s="5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8"/>
      <c r="Z988" s="6"/>
      <c r="AA988" s="37"/>
      <c r="AB988" s="6"/>
      <c r="AC988" s="6"/>
      <c r="AD988" s="6"/>
      <c r="AE988" s="141" t="str">
        <f t="shared" si="114"/>
        <v/>
      </c>
      <c r="AF988" s="14" t="str">
        <f t="shared" si="113"/>
        <v/>
      </c>
      <c r="AG988" s="306" t="str">
        <f>UPPER(IF($X988="","",IF(COUNTIF($AG$34:$AG987,$X988)&lt;1,$X988,"")))</f>
        <v/>
      </c>
      <c r="AH988" s="47" t="str">
        <f t="shared" si="116"/>
        <v/>
      </c>
      <c r="AI988" s="142" t="str">
        <f t="shared" si="115"/>
        <v/>
      </c>
      <c r="AJ988" s="6"/>
      <c r="AK988" s="43"/>
    </row>
    <row r="989" spans="1:37">
      <c r="A989" s="47" t="str">
        <f t="shared" si="110"/>
        <v/>
      </c>
      <c r="B989" s="138" t="str">
        <f t="shared" si="111"/>
        <v/>
      </c>
      <c r="C989" s="303"/>
      <c r="D989" s="47">
        <v>955</v>
      </c>
      <c r="E989" s="47" t="str">
        <f t="shared" si="112"/>
        <v/>
      </c>
      <c r="F989" s="6"/>
      <c r="G989" s="6"/>
      <c r="H989" s="6"/>
      <c r="I989" s="6"/>
      <c r="J989" s="5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8"/>
      <c r="Z989" s="6"/>
      <c r="AA989" s="37"/>
      <c r="AB989" s="6"/>
      <c r="AC989" s="6"/>
      <c r="AD989" s="6"/>
      <c r="AE989" s="141" t="str">
        <f t="shared" si="114"/>
        <v/>
      </c>
      <c r="AF989" s="14" t="str">
        <f t="shared" si="113"/>
        <v/>
      </c>
      <c r="AG989" s="306" t="str">
        <f>UPPER(IF($X989="","",IF(COUNTIF($AG$34:$AG988,$X989)&lt;1,$X989,"")))</f>
        <v/>
      </c>
      <c r="AH989" s="47" t="str">
        <f t="shared" si="116"/>
        <v/>
      </c>
      <c r="AI989" s="142" t="str">
        <f t="shared" si="115"/>
        <v/>
      </c>
      <c r="AJ989" s="6"/>
      <c r="AK989" s="43"/>
    </row>
    <row r="990" spans="1:37">
      <c r="A990" s="47" t="str">
        <f t="shared" si="110"/>
        <v/>
      </c>
      <c r="B990" s="138" t="str">
        <f t="shared" si="111"/>
        <v/>
      </c>
      <c r="C990" s="303"/>
      <c r="D990" s="47">
        <v>956</v>
      </c>
      <c r="E990" s="47" t="str">
        <f t="shared" si="112"/>
        <v/>
      </c>
      <c r="F990" s="6"/>
      <c r="G990" s="6"/>
      <c r="H990" s="6"/>
      <c r="I990" s="6"/>
      <c r="J990" s="5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8"/>
      <c r="Z990" s="6"/>
      <c r="AA990" s="37"/>
      <c r="AB990" s="6"/>
      <c r="AC990" s="6"/>
      <c r="AD990" s="6"/>
      <c r="AE990" s="141" t="str">
        <f t="shared" si="114"/>
        <v/>
      </c>
      <c r="AF990" s="14" t="str">
        <f t="shared" si="113"/>
        <v/>
      </c>
      <c r="AG990" s="306" t="str">
        <f>UPPER(IF($X990="","",IF(COUNTIF($AG$34:$AG989,$X990)&lt;1,$X990,"")))</f>
        <v/>
      </c>
      <c r="AH990" s="47" t="str">
        <f t="shared" si="116"/>
        <v/>
      </c>
      <c r="AI990" s="142" t="str">
        <f t="shared" si="115"/>
        <v/>
      </c>
      <c r="AJ990" s="6"/>
      <c r="AK990" s="43"/>
    </row>
    <row r="991" spans="1:37">
      <c r="A991" s="47" t="str">
        <f t="shared" si="110"/>
        <v/>
      </c>
      <c r="B991" s="138" t="str">
        <f t="shared" si="111"/>
        <v/>
      </c>
      <c r="C991" s="303"/>
      <c r="D991" s="47">
        <v>957</v>
      </c>
      <c r="E991" s="47" t="str">
        <f t="shared" si="112"/>
        <v/>
      </c>
      <c r="F991" s="6"/>
      <c r="G991" s="6"/>
      <c r="H991" s="6"/>
      <c r="I991" s="6"/>
      <c r="J991" s="5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8"/>
      <c r="Z991" s="6"/>
      <c r="AA991" s="37"/>
      <c r="AB991" s="6"/>
      <c r="AC991" s="6"/>
      <c r="AD991" s="6"/>
      <c r="AE991" s="141" t="str">
        <f t="shared" si="114"/>
        <v/>
      </c>
      <c r="AF991" s="14" t="str">
        <f t="shared" si="113"/>
        <v/>
      </c>
      <c r="AG991" s="306" t="str">
        <f>UPPER(IF($X991="","",IF(COUNTIF($AG$34:$AG990,$X991)&lt;1,$X991,"")))</f>
        <v/>
      </c>
      <c r="AH991" s="47" t="str">
        <f t="shared" si="116"/>
        <v/>
      </c>
      <c r="AI991" s="142" t="str">
        <f t="shared" si="115"/>
        <v/>
      </c>
      <c r="AJ991" s="6"/>
      <c r="AK991" s="43"/>
    </row>
    <row r="992" spans="1:37">
      <c r="A992" s="47" t="str">
        <f t="shared" si="110"/>
        <v/>
      </c>
      <c r="B992" s="138" t="str">
        <f t="shared" si="111"/>
        <v/>
      </c>
      <c r="C992" s="303"/>
      <c r="D992" s="47">
        <v>958</v>
      </c>
      <c r="E992" s="47" t="str">
        <f t="shared" si="112"/>
        <v/>
      </c>
      <c r="F992" s="6"/>
      <c r="G992" s="6"/>
      <c r="H992" s="6"/>
      <c r="I992" s="6"/>
      <c r="J992" s="5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8"/>
      <c r="Z992" s="6"/>
      <c r="AA992" s="37"/>
      <c r="AB992" s="6"/>
      <c r="AC992" s="6"/>
      <c r="AD992" s="6"/>
      <c r="AE992" s="141" t="str">
        <f t="shared" si="114"/>
        <v/>
      </c>
      <c r="AF992" s="14" t="str">
        <f t="shared" si="113"/>
        <v/>
      </c>
      <c r="AG992" s="306" t="str">
        <f>UPPER(IF($X992="","",IF(COUNTIF($AG$34:$AG991,$X992)&lt;1,$X992,"")))</f>
        <v/>
      </c>
      <c r="AH992" s="47" t="str">
        <f t="shared" si="116"/>
        <v/>
      </c>
      <c r="AI992" s="142" t="str">
        <f t="shared" si="115"/>
        <v/>
      </c>
      <c r="AJ992" s="6"/>
      <c r="AK992" s="43"/>
    </row>
    <row r="993" spans="1:37">
      <c r="A993" s="47" t="str">
        <f t="shared" si="110"/>
        <v/>
      </c>
      <c r="B993" s="138" t="str">
        <f t="shared" si="111"/>
        <v/>
      </c>
      <c r="C993" s="303"/>
      <c r="D993" s="47">
        <v>959</v>
      </c>
      <c r="E993" s="47" t="str">
        <f t="shared" si="112"/>
        <v/>
      </c>
      <c r="F993" s="6"/>
      <c r="G993" s="6"/>
      <c r="H993" s="6"/>
      <c r="I993" s="6"/>
      <c r="J993" s="5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8"/>
      <c r="Z993" s="6"/>
      <c r="AA993" s="37"/>
      <c r="AB993" s="6"/>
      <c r="AC993" s="6"/>
      <c r="AD993" s="6"/>
      <c r="AE993" s="141" t="str">
        <f t="shared" si="114"/>
        <v/>
      </c>
      <c r="AF993" s="14" t="str">
        <f t="shared" si="113"/>
        <v/>
      </c>
      <c r="AG993" s="306" t="str">
        <f>UPPER(IF($X993="","",IF(COUNTIF($AG$34:$AG992,$X993)&lt;1,$X993,"")))</f>
        <v/>
      </c>
      <c r="AH993" s="47" t="str">
        <f t="shared" si="116"/>
        <v/>
      </c>
      <c r="AI993" s="142" t="str">
        <f t="shared" si="115"/>
        <v/>
      </c>
      <c r="AJ993" s="6"/>
      <c r="AK993" s="43"/>
    </row>
    <row r="994" spans="1:37">
      <c r="A994" s="47" t="str">
        <f t="shared" si="110"/>
        <v/>
      </c>
      <c r="B994" s="138" t="str">
        <f t="shared" si="111"/>
        <v/>
      </c>
      <c r="C994" s="303"/>
      <c r="D994" s="47">
        <v>960</v>
      </c>
      <c r="E994" s="47" t="str">
        <f t="shared" si="112"/>
        <v/>
      </c>
      <c r="F994" s="6"/>
      <c r="G994" s="6"/>
      <c r="H994" s="6"/>
      <c r="I994" s="6"/>
      <c r="J994" s="5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8"/>
      <c r="Z994" s="6"/>
      <c r="AA994" s="37"/>
      <c r="AB994" s="6"/>
      <c r="AC994" s="6"/>
      <c r="AD994" s="6"/>
      <c r="AE994" s="141" t="str">
        <f t="shared" si="114"/>
        <v/>
      </c>
      <c r="AF994" s="14" t="str">
        <f t="shared" si="113"/>
        <v/>
      </c>
      <c r="AG994" s="306" t="str">
        <f>UPPER(IF($X994="","",IF(COUNTIF($AG$34:$AG993,$X994)&lt;1,$X994,"")))</f>
        <v/>
      </c>
      <c r="AH994" s="47" t="str">
        <f t="shared" si="116"/>
        <v/>
      </c>
      <c r="AI994" s="142" t="str">
        <f t="shared" si="115"/>
        <v/>
      </c>
      <c r="AJ994" s="6"/>
      <c r="AK994" s="43"/>
    </row>
    <row r="995" spans="1:37">
      <c r="A995" s="47" t="str">
        <f t="shared" ref="A995:A1034" si="117">E995</f>
        <v/>
      </c>
      <c r="B995" s="138" t="str">
        <f t="shared" ref="B995:B1034" si="118">IF(G995="","",IF(C995="","X",A995&amp;TEXT(C995,"000")))</f>
        <v/>
      </c>
      <c r="C995" s="303"/>
      <c r="D995" s="47">
        <v>961</v>
      </c>
      <c r="E995" s="47" t="str">
        <f t="shared" ref="E995:E1034" si="119">IF($H995="M",VLOOKUP($I995,$D$4:$F$9,2,0),IF(H995="F",VLOOKUP($I995,$D$4:$F$9,3,0),IF($H995="","")))</f>
        <v/>
      </c>
      <c r="F995" s="6"/>
      <c r="G995" s="6"/>
      <c r="H995" s="6"/>
      <c r="I995" s="6"/>
      <c r="J995" s="5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8"/>
      <c r="Z995" s="6"/>
      <c r="AA995" s="37"/>
      <c r="AB995" s="6"/>
      <c r="AC995" s="6"/>
      <c r="AD995" s="6"/>
      <c r="AE995" s="141" t="str">
        <f t="shared" si="114"/>
        <v/>
      </c>
      <c r="AF995" s="14" t="str">
        <f t="shared" ref="AF995:AF1034" si="120">IF(AG995="","",$AF$31)</f>
        <v/>
      </c>
      <c r="AG995" s="306" t="str">
        <f>UPPER(IF($X995="","",IF(COUNTIF($AG$34:$AG994,$X995)&lt;1,$X995,"")))</f>
        <v/>
      </c>
      <c r="AH995" s="47" t="str">
        <f t="shared" si="116"/>
        <v/>
      </c>
      <c r="AI995" s="142" t="str">
        <f t="shared" si="115"/>
        <v/>
      </c>
      <c r="AJ995" s="6"/>
      <c r="AK995" s="43"/>
    </row>
    <row r="996" spans="1:37">
      <c r="A996" s="47" t="str">
        <f t="shared" si="117"/>
        <v/>
      </c>
      <c r="B996" s="138" t="str">
        <f t="shared" si="118"/>
        <v/>
      </c>
      <c r="C996" s="303"/>
      <c r="D996" s="47">
        <v>962</v>
      </c>
      <c r="E996" s="47" t="str">
        <f t="shared" si="119"/>
        <v/>
      </c>
      <c r="F996" s="6"/>
      <c r="G996" s="6"/>
      <c r="H996" s="6"/>
      <c r="I996" s="6"/>
      <c r="J996" s="5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8"/>
      <c r="Z996" s="6"/>
      <c r="AA996" s="37"/>
      <c r="AB996" s="6"/>
      <c r="AC996" s="6"/>
      <c r="AD996" s="6"/>
      <c r="AE996" s="141" t="str">
        <f t="shared" ref="AE996:AE1034" si="121">IF(I996="","",IF(COUNTA(K996:U996)&gt;4,"超過項目上限",IF(COUNTA(K996:U996)=0,"請選個人項目",IF(COUNTA(Z996)=1,COUNTA(K996:U996)*($AE$31+$AE$32)+$AE$30,IF(COUNTA(Z996)=0,COUNTA(K996:U996)*$AE$31+$AE$30,"輸入錯誤")))))</f>
        <v/>
      </c>
      <c r="AF996" s="14" t="str">
        <f t="shared" si="120"/>
        <v/>
      </c>
      <c r="AG996" s="306" t="str">
        <f>UPPER(IF($X996="","",IF(COUNTIF($AG$34:$AG995,$X996)&lt;1,$X996,"")))</f>
        <v/>
      </c>
      <c r="AH996" s="47" t="str">
        <f t="shared" si="116"/>
        <v/>
      </c>
      <c r="AI996" s="142" t="str">
        <f t="shared" ref="AI996:AI1034" si="122">IF($E996="","",IF(ISTEXT($AE996),"輸入有錯誤",IF($Y996="",SUM($AE996:$AF996)+$AK996,SUM($AE996:$AF996)+$AK996+$Y$34)))</f>
        <v/>
      </c>
      <c r="AJ996" s="6"/>
      <c r="AK996" s="43"/>
    </row>
    <row r="997" spans="1:37">
      <c r="A997" s="47" t="str">
        <f t="shared" si="117"/>
        <v/>
      </c>
      <c r="B997" s="138" t="str">
        <f t="shared" si="118"/>
        <v/>
      </c>
      <c r="C997" s="303"/>
      <c r="D997" s="47">
        <v>963</v>
      </c>
      <c r="E997" s="47" t="str">
        <f t="shared" si="119"/>
        <v/>
      </c>
      <c r="F997" s="6"/>
      <c r="G997" s="6"/>
      <c r="H997" s="6"/>
      <c r="I997" s="6"/>
      <c r="J997" s="5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8"/>
      <c r="Z997" s="6"/>
      <c r="AA997" s="37"/>
      <c r="AB997" s="6"/>
      <c r="AC997" s="6"/>
      <c r="AD997" s="6"/>
      <c r="AE997" s="141" t="str">
        <f t="shared" si="121"/>
        <v/>
      </c>
      <c r="AF997" s="14" t="str">
        <f t="shared" si="120"/>
        <v/>
      </c>
      <c r="AG997" s="306" t="str">
        <f>UPPER(IF($X997="","",IF(COUNTIF($AG$34:$AG996,$X997)&lt;1,$X997,"")))</f>
        <v/>
      </c>
      <c r="AH997" s="47" t="str">
        <f t="shared" si="116"/>
        <v/>
      </c>
      <c r="AI997" s="142" t="str">
        <f t="shared" si="122"/>
        <v/>
      </c>
      <c r="AJ997" s="6"/>
      <c r="AK997" s="43"/>
    </row>
    <row r="998" spans="1:37">
      <c r="A998" s="47" t="str">
        <f t="shared" si="117"/>
        <v/>
      </c>
      <c r="B998" s="138" t="str">
        <f t="shared" si="118"/>
        <v/>
      </c>
      <c r="C998" s="303"/>
      <c r="D998" s="47">
        <v>964</v>
      </c>
      <c r="E998" s="47" t="str">
        <f t="shared" si="119"/>
        <v/>
      </c>
      <c r="F998" s="6"/>
      <c r="G998" s="6"/>
      <c r="H998" s="6"/>
      <c r="I998" s="6"/>
      <c r="J998" s="5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8"/>
      <c r="Z998" s="6"/>
      <c r="AA998" s="37"/>
      <c r="AB998" s="6"/>
      <c r="AC998" s="6"/>
      <c r="AD998" s="6"/>
      <c r="AE998" s="141" t="str">
        <f t="shared" si="121"/>
        <v/>
      </c>
      <c r="AF998" s="14" t="str">
        <f t="shared" si="120"/>
        <v/>
      </c>
      <c r="AG998" s="306" t="str">
        <f>UPPER(IF($X998="","",IF(COUNTIF($AG$34:$AG997,$X998)&lt;1,$X998,"")))</f>
        <v/>
      </c>
      <c r="AH998" s="47" t="str">
        <f t="shared" si="116"/>
        <v/>
      </c>
      <c r="AI998" s="142" t="str">
        <f t="shared" si="122"/>
        <v/>
      </c>
      <c r="AJ998" s="6"/>
      <c r="AK998" s="43"/>
    </row>
    <row r="999" spans="1:37">
      <c r="A999" s="47" t="str">
        <f t="shared" si="117"/>
        <v/>
      </c>
      <c r="B999" s="138" t="str">
        <f t="shared" si="118"/>
        <v/>
      </c>
      <c r="C999" s="303"/>
      <c r="D999" s="47">
        <v>965</v>
      </c>
      <c r="E999" s="47" t="str">
        <f t="shared" si="119"/>
        <v/>
      </c>
      <c r="F999" s="6"/>
      <c r="G999" s="6"/>
      <c r="H999" s="6"/>
      <c r="I999" s="6"/>
      <c r="J999" s="5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8"/>
      <c r="Z999" s="6"/>
      <c r="AA999" s="37"/>
      <c r="AB999" s="6"/>
      <c r="AC999" s="6"/>
      <c r="AD999" s="6"/>
      <c r="AE999" s="141" t="str">
        <f t="shared" si="121"/>
        <v/>
      </c>
      <c r="AF999" s="14" t="str">
        <f t="shared" si="120"/>
        <v/>
      </c>
      <c r="AG999" s="306" t="str">
        <f>UPPER(IF($X999="","",IF(COUNTIF($AG$34:$AG998,$X999)&lt;1,$X999,"")))</f>
        <v/>
      </c>
      <c r="AH999" s="47" t="str">
        <f t="shared" si="116"/>
        <v/>
      </c>
      <c r="AI999" s="142" t="str">
        <f t="shared" si="122"/>
        <v/>
      </c>
      <c r="AJ999" s="6"/>
      <c r="AK999" s="43"/>
    </row>
    <row r="1000" spans="1:37">
      <c r="A1000" s="47" t="str">
        <f t="shared" si="117"/>
        <v/>
      </c>
      <c r="B1000" s="138" t="str">
        <f t="shared" si="118"/>
        <v/>
      </c>
      <c r="C1000" s="303"/>
      <c r="D1000" s="47">
        <v>966</v>
      </c>
      <c r="E1000" s="47" t="str">
        <f t="shared" si="119"/>
        <v/>
      </c>
      <c r="F1000" s="6"/>
      <c r="G1000" s="6"/>
      <c r="H1000" s="6"/>
      <c r="I1000" s="6"/>
      <c r="J1000" s="5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8"/>
      <c r="Z1000" s="6"/>
      <c r="AA1000" s="37"/>
      <c r="AB1000" s="6"/>
      <c r="AC1000" s="6"/>
      <c r="AD1000" s="6"/>
      <c r="AE1000" s="141" t="str">
        <f t="shared" si="121"/>
        <v/>
      </c>
      <c r="AF1000" s="14" t="str">
        <f t="shared" si="120"/>
        <v/>
      </c>
      <c r="AG1000" s="306" t="str">
        <f>UPPER(IF($X1000="","",IF(COUNTIF($AG$34:$AG999,$X1000)&lt;1,$X1000,"")))</f>
        <v/>
      </c>
      <c r="AH1000" s="47" t="str">
        <f t="shared" si="116"/>
        <v/>
      </c>
      <c r="AI1000" s="142" t="str">
        <f t="shared" si="122"/>
        <v/>
      </c>
      <c r="AJ1000" s="6"/>
      <c r="AK1000" s="43"/>
    </row>
    <row r="1001" spans="1:37">
      <c r="A1001" s="47" t="str">
        <f t="shared" si="117"/>
        <v/>
      </c>
      <c r="B1001" s="138" t="str">
        <f t="shared" si="118"/>
        <v/>
      </c>
      <c r="C1001" s="303"/>
      <c r="D1001" s="47">
        <v>967</v>
      </c>
      <c r="E1001" s="47" t="str">
        <f t="shared" si="119"/>
        <v/>
      </c>
      <c r="F1001" s="6"/>
      <c r="G1001" s="6"/>
      <c r="H1001" s="6"/>
      <c r="I1001" s="6"/>
      <c r="J1001" s="5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8"/>
      <c r="Z1001" s="6"/>
      <c r="AA1001" s="37"/>
      <c r="AB1001" s="6"/>
      <c r="AC1001" s="6"/>
      <c r="AD1001" s="6"/>
      <c r="AE1001" s="141" t="str">
        <f t="shared" si="121"/>
        <v/>
      </c>
      <c r="AF1001" s="14" t="str">
        <f t="shared" si="120"/>
        <v/>
      </c>
      <c r="AG1001" s="306" t="str">
        <f>UPPER(IF($X1001="","",IF(COUNTIF($AG$34:$AG1000,$X1001)&lt;1,$X1001,"")))</f>
        <v/>
      </c>
      <c r="AH1001" s="47" t="str">
        <f t="shared" si="116"/>
        <v/>
      </c>
      <c r="AI1001" s="142" t="str">
        <f t="shared" si="122"/>
        <v/>
      </c>
      <c r="AJ1001" s="6"/>
      <c r="AK1001" s="43"/>
    </row>
    <row r="1002" spans="1:37">
      <c r="A1002" s="47" t="str">
        <f t="shared" si="117"/>
        <v/>
      </c>
      <c r="B1002" s="138" t="str">
        <f t="shared" si="118"/>
        <v/>
      </c>
      <c r="C1002" s="303"/>
      <c r="D1002" s="47">
        <v>968</v>
      </c>
      <c r="E1002" s="47" t="str">
        <f t="shared" si="119"/>
        <v/>
      </c>
      <c r="F1002" s="6"/>
      <c r="G1002" s="6"/>
      <c r="H1002" s="6"/>
      <c r="I1002" s="6"/>
      <c r="J1002" s="5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8"/>
      <c r="Z1002" s="6"/>
      <c r="AA1002" s="37"/>
      <c r="AB1002" s="6"/>
      <c r="AC1002" s="6"/>
      <c r="AD1002" s="6"/>
      <c r="AE1002" s="141" t="str">
        <f t="shared" si="121"/>
        <v/>
      </c>
      <c r="AF1002" s="14" t="str">
        <f t="shared" si="120"/>
        <v/>
      </c>
      <c r="AG1002" s="306" t="str">
        <f>UPPER(IF($X1002="","",IF(COUNTIF($AG$34:$AG1001,$X1002)&lt;1,$X1002,"")))</f>
        <v/>
      </c>
      <c r="AH1002" s="47" t="str">
        <f t="shared" si="116"/>
        <v/>
      </c>
      <c r="AI1002" s="142" t="str">
        <f t="shared" si="122"/>
        <v/>
      </c>
      <c r="AJ1002" s="6"/>
      <c r="AK1002" s="43"/>
    </row>
    <row r="1003" spans="1:37">
      <c r="A1003" s="47" t="str">
        <f t="shared" si="117"/>
        <v/>
      </c>
      <c r="B1003" s="138" t="str">
        <f t="shared" si="118"/>
        <v/>
      </c>
      <c r="C1003" s="303"/>
      <c r="D1003" s="47">
        <v>969</v>
      </c>
      <c r="E1003" s="47" t="str">
        <f t="shared" si="119"/>
        <v/>
      </c>
      <c r="F1003" s="6"/>
      <c r="G1003" s="6"/>
      <c r="H1003" s="6"/>
      <c r="I1003" s="6"/>
      <c r="J1003" s="5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8"/>
      <c r="Z1003" s="6"/>
      <c r="AA1003" s="37"/>
      <c r="AB1003" s="6"/>
      <c r="AC1003" s="6"/>
      <c r="AD1003" s="6"/>
      <c r="AE1003" s="141" t="str">
        <f t="shared" si="121"/>
        <v/>
      </c>
      <c r="AF1003" s="14" t="str">
        <f t="shared" si="120"/>
        <v/>
      </c>
      <c r="AG1003" s="306" t="str">
        <f>UPPER(IF($X1003="","",IF(COUNTIF($AG$34:$AG1002,$X1003)&lt;1,$X1003,"")))</f>
        <v/>
      </c>
      <c r="AH1003" s="47" t="str">
        <f t="shared" si="116"/>
        <v/>
      </c>
      <c r="AI1003" s="142" t="str">
        <f t="shared" si="122"/>
        <v/>
      </c>
      <c r="AJ1003" s="6"/>
      <c r="AK1003" s="43"/>
    </row>
    <row r="1004" spans="1:37">
      <c r="A1004" s="47" t="str">
        <f t="shared" si="117"/>
        <v/>
      </c>
      <c r="B1004" s="138" t="str">
        <f t="shared" si="118"/>
        <v/>
      </c>
      <c r="C1004" s="303"/>
      <c r="D1004" s="47">
        <v>970</v>
      </c>
      <c r="E1004" s="47" t="str">
        <f t="shared" si="119"/>
        <v/>
      </c>
      <c r="F1004" s="6"/>
      <c r="G1004" s="6"/>
      <c r="H1004" s="6"/>
      <c r="I1004" s="6"/>
      <c r="J1004" s="5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8"/>
      <c r="Z1004" s="6"/>
      <c r="AA1004" s="37"/>
      <c r="AB1004" s="6"/>
      <c r="AC1004" s="6"/>
      <c r="AD1004" s="6"/>
      <c r="AE1004" s="141" t="str">
        <f t="shared" si="121"/>
        <v/>
      </c>
      <c r="AF1004" s="14" t="str">
        <f t="shared" si="120"/>
        <v/>
      </c>
      <c r="AG1004" s="306" t="str">
        <f>UPPER(IF($X1004="","",IF(COUNTIF($AG$34:$AG1003,$X1004)&lt;1,$X1004,"")))</f>
        <v/>
      </c>
      <c r="AH1004" s="47" t="str">
        <f t="shared" si="116"/>
        <v/>
      </c>
      <c r="AI1004" s="142" t="str">
        <f t="shared" si="122"/>
        <v/>
      </c>
      <c r="AJ1004" s="6"/>
      <c r="AK1004" s="43"/>
    </row>
    <row r="1005" spans="1:37">
      <c r="A1005" s="47" t="str">
        <f t="shared" si="117"/>
        <v/>
      </c>
      <c r="B1005" s="138" t="str">
        <f t="shared" si="118"/>
        <v/>
      </c>
      <c r="C1005" s="303"/>
      <c r="D1005" s="47">
        <v>971</v>
      </c>
      <c r="E1005" s="47" t="str">
        <f t="shared" si="119"/>
        <v/>
      </c>
      <c r="F1005" s="6"/>
      <c r="G1005" s="6"/>
      <c r="H1005" s="6"/>
      <c r="I1005" s="6"/>
      <c r="J1005" s="5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8"/>
      <c r="Z1005" s="6"/>
      <c r="AA1005" s="37"/>
      <c r="AB1005" s="6"/>
      <c r="AC1005" s="6"/>
      <c r="AD1005" s="6"/>
      <c r="AE1005" s="141" t="str">
        <f t="shared" si="121"/>
        <v/>
      </c>
      <c r="AF1005" s="14" t="str">
        <f t="shared" si="120"/>
        <v/>
      </c>
      <c r="AG1005" s="306" t="str">
        <f>UPPER(IF($X1005="","",IF(COUNTIF($AG$34:$AG1004,$X1005)&lt;1,$X1005,"")))</f>
        <v/>
      </c>
      <c r="AH1005" s="47" t="str">
        <f t="shared" si="116"/>
        <v/>
      </c>
      <c r="AI1005" s="142" t="str">
        <f t="shared" si="122"/>
        <v/>
      </c>
      <c r="AJ1005" s="6"/>
      <c r="AK1005" s="43"/>
    </row>
    <row r="1006" spans="1:37">
      <c r="A1006" s="47" t="str">
        <f t="shared" si="117"/>
        <v/>
      </c>
      <c r="B1006" s="138" t="str">
        <f t="shared" si="118"/>
        <v/>
      </c>
      <c r="C1006" s="303"/>
      <c r="D1006" s="47">
        <v>972</v>
      </c>
      <c r="E1006" s="47" t="str">
        <f t="shared" si="119"/>
        <v/>
      </c>
      <c r="F1006" s="6"/>
      <c r="G1006" s="6"/>
      <c r="H1006" s="6"/>
      <c r="I1006" s="6"/>
      <c r="J1006" s="5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8"/>
      <c r="Z1006" s="6"/>
      <c r="AA1006" s="37"/>
      <c r="AB1006" s="6"/>
      <c r="AC1006" s="6"/>
      <c r="AD1006" s="6"/>
      <c r="AE1006" s="141" t="str">
        <f t="shared" si="121"/>
        <v/>
      </c>
      <c r="AF1006" s="14" t="str">
        <f t="shared" si="120"/>
        <v/>
      </c>
      <c r="AG1006" s="306" t="str">
        <f>UPPER(IF($X1006="","",IF(COUNTIF($AG$34:$AG1005,$X1006)&lt;1,$X1006,"")))</f>
        <v/>
      </c>
      <c r="AH1006" s="47" t="str">
        <f t="shared" si="116"/>
        <v/>
      </c>
      <c r="AI1006" s="142" t="str">
        <f t="shared" si="122"/>
        <v/>
      </c>
      <c r="AJ1006" s="6"/>
      <c r="AK1006" s="43"/>
    </row>
    <row r="1007" spans="1:37">
      <c r="A1007" s="47" t="str">
        <f t="shared" si="117"/>
        <v/>
      </c>
      <c r="B1007" s="138" t="str">
        <f t="shared" si="118"/>
        <v/>
      </c>
      <c r="C1007" s="303"/>
      <c r="D1007" s="47">
        <v>973</v>
      </c>
      <c r="E1007" s="47" t="str">
        <f t="shared" si="119"/>
        <v/>
      </c>
      <c r="F1007" s="6"/>
      <c r="G1007" s="6"/>
      <c r="H1007" s="6"/>
      <c r="I1007" s="6"/>
      <c r="J1007" s="5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8"/>
      <c r="Z1007" s="6"/>
      <c r="AA1007" s="37"/>
      <c r="AB1007" s="6"/>
      <c r="AC1007" s="6"/>
      <c r="AD1007" s="6"/>
      <c r="AE1007" s="141" t="str">
        <f t="shared" si="121"/>
        <v/>
      </c>
      <c r="AF1007" s="14" t="str">
        <f t="shared" si="120"/>
        <v/>
      </c>
      <c r="AG1007" s="306" t="str">
        <f>UPPER(IF($X1007="","",IF(COUNTIF($AG$34:$AG1006,$X1007)&lt;1,$X1007,"")))</f>
        <v/>
      </c>
      <c r="AH1007" s="47" t="str">
        <f t="shared" si="116"/>
        <v/>
      </c>
      <c r="AI1007" s="142" t="str">
        <f t="shared" si="122"/>
        <v/>
      </c>
      <c r="AJ1007" s="6"/>
      <c r="AK1007" s="43"/>
    </row>
    <row r="1008" spans="1:37">
      <c r="A1008" s="47" t="str">
        <f t="shared" si="117"/>
        <v/>
      </c>
      <c r="B1008" s="138" t="str">
        <f t="shared" si="118"/>
        <v/>
      </c>
      <c r="C1008" s="303"/>
      <c r="D1008" s="47">
        <v>974</v>
      </c>
      <c r="E1008" s="47" t="str">
        <f t="shared" si="119"/>
        <v/>
      </c>
      <c r="F1008" s="6"/>
      <c r="G1008" s="6"/>
      <c r="H1008" s="6"/>
      <c r="I1008" s="6"/>
      <c r="J1008" s="5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8"/>
      <c r="Z1008" s="6"/>
      <c r="AA1008" s="37"/>
      <c r="AB1008" s="6"/>
      <c r="AC1008" s="6"/>
      <c r="AD1008" s="6"/>
      <c r="AE1008" s="141" t="str">
        <f t="shared" si="121"/>
        <v/>
      </c>
      <c r="AF1008" s="14" t="str">
        <f t="shared" si="120"/>
        <v/>
      </c>
      <c r="AG1008" s="306" t="str">
        <f>UPPER(IF($X1008="","",IF(COUNTIF($AG$34:$AG1007,$X1008)&lt;1,$X1008,"")))</f>
        <v/>
      </c>
      <c r="AH1008" s="47" t="str">
        <f t="shared" si="116"/>
        <v/>
      </c>
      <c r="AI1008" s="142" t="str">
        <f t="shared" si="122"/>
        <v/>
      </c>
      <c r="AJ1008" s="6"/>
      <c r="AK1008" s="43"/>
    </row>
    <row r="1009" spans="1:37">
      <c r="A1009" s="47" t="str">
        <f t="shared" si="117"/>
        <v/>
      </c>
      <c r="B1009" s="138" t="str">
        <f t="shared" si="118"/>
        <v/>
      </c>
      <c r="C1009" s="303"/>
      <c r="D1009" s="47">
        <v>975</v>
      </c>
      <c r="E1009" s="47" t="str">
        <f t="shared" si="119"/>
        <v/>
      </c>
      <c r="F1009" s="6"/>
      <c r="G1009" s="6"/>
      <c r="H1009" s="6"/>
      <c r="I1009" s="6"/>
      <c r="J1009" s="5"/>
      <c r="K1009" s="6"/>
      <c r="L1009" s="6"/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8"/>
      <c r="Z1009" s="6"/>
      <c r="AA1009" s="37"/>
      <c r="AB1009" s="6"/>
      <c r="AC1009" s="6"/>
      <c r="AD1009" s="6"/>
      <c r="AE1009" s="141" t="str">
        <f t="shared" si="121"/>
        <v/>
      </c>
      <c r="AF1009" s="14" t="str">
        <f t="shared" si="120"/>
        <v/>
      </c>
      <c r="AG1009" s="306" t="str">
        <f>UPPER(IF($X1009="","",IF(COUNTIF($AG$34:$AG1008,$X1009)&lt;1,$X1009,"")))</f>
        <v/>
      </c>
      <c r="AH1009" s="47" t="str">
        <f t="shared" si="116"/>
        <v/>
      </c>
      <c r="AI1009" s="142" t="str">
        <f t="shared" si="122"/>
        <v/>
      </c>
      <c r="AJ1009" s="6"/>
      <c r="AK1009" s="43"/>
    </row>
    <row r="1010" spans="1:37">
      <c r="A1010" s="47" t="str">
        <f t="shared" si="117"/>
        <v/>
      </c>
      <c r="B1010" s="138" t="str">
        <f t="shared" si="118"/>
        <v/>
      </c>
      <c r="C1010" s="303"/>
      <c r="D1010" s="47">
        <v>976</v>
      </c>
      <c r="E1010" s="47" t="str">
        <f t="shared" si="119"/>
        <v/>
      </c>
      <c r="F1010" s="6"/>
      <c r="G1010" s="6"/>
      <c r="H1010" s="6"/>
      <c r="I1010" s="6"/>
      <c r="J1010" s="5"/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8"/>
      <c r="Z1010" s="6"/>
      <c r="AA1010" s="37"/>
      <c r="AB1010" s="6"/>
      <c r="AC1010" s="6"/>
      <c r="AD1010" s="6"/>
      <c r="AE1010" s="141" t="str">
        <f t="shared" si="121"/>
        <v/>
      </c>
      <c r="AF1010" s="14" t="str">
        <f t="shared" si="120"/>
        <v/>
      </c>
      <c r="AG1010" s="306" t="str">
        <f>UPPER(IF($X1010="","",IF(COUNTIF($AG$34:$AG1009,$X1010)&lt;1,$X1010,"")))</f>
        <v/>
      </c>
      <c r="AH1010" s="47" t="str">
        <f t="shared" si="116"/>
        <v/>
      </c>
      <c r="AI1010" s="142" t="str">
        <f t="shared" si="122"/>
        <v/>
      </c>
      <c r="AJ1010" s="6"/>
      <c r="AK1010" s="43"/>
    </row>
    <row r="1011" spans="1:37">
      <c r="A1011" s="47" t="str">
        <f t="shared" si="117"/>
        <v/>
      </c>
      <c r="B1011" s="138" t="str">
        <f t="shared" si="118"/>
        <v/>
      </c>
      <c r="C1011" s="303"/>
      <c r="D1011" s="47">
        <v>977</v>
      </c>
      <c r="E1011" s="47" t="str">
        <f t="shared" si="119"/>
        <v/>
      </c>
      <c r="F1011" s="6"/>
      <c r="G1011" s="6"/>
      <c r="H1011" s="6"/>
      <c r="I1011" s="6"/>
      <c r="J1011" s="5"/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8"/>
      <c r="Z1011" s="6"/>
      <c r="AA1011" s="37"/>
      <c r="AB1011" s="6"/>
      <c r="AC1011" s="6"/>
      <c r="AD1011" s="6"/>
      <c r="AE1011" s="141" t="str">
        <f t="shared" si="121"/>
        <v/>
      </c>
      <c r="AF1011" s="14" t="str">
        <f t="shared" si="120"/>
        <v/>
      </c>
      <c r="AG1011" s="306" t="str">
        <f>UPPER(IF($X1011="","",IF(COUNTIF($AG$34:$AG1010,$X1011)&lt;1,$X1011,"")))</f>
        <v/>
      </c>
      <c r="AH1011" s="47" t="str">
        <f t="shared" si="116"/>
        <v/>
      </c>
      <c r="AI1011" s="142" t="str">
        <f t="shared" si="122"/>
        <v/>
      </c>
      <c r="AJ1011" s="6"/>
      <c r="AK1011" s="43"/>
    </row>
    <row r="1012" spans="1:37">
      <c r="A1012" s="47" t="str">
        <f t="shared" si="117"/>
        <v/>
      </c>
      <c r="B1012" s="138" t="str">
        <f t="shared" si="118"/>
        <v/>
      </c>
      <c r="C1012" s="303"/>
      <c r="D1012" s="47">
        <v>978</v>
      </c>
      <c r="E1012" s="47" t="str">
        <f t="shared" si="119"/>
        <v/>
      </c>
      <c r="F1012" s="6"/>
      <c r="G1012" s="6"/>
      <c r="H1012" s="6"/>
      <c r="I1012" s="6"/>
      <c r="J1012" s="5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8"/>
      <c r="Z1012" s="6"/>
      <c r="AA1012" s="37"/>
      <c r="AB1012" s="6"/>
      <c r="AC1012" s="6"/>
      <c r="AD1012" s="6"/>
      <c r="AE1012" s="141" t="str">
        <f t="shared" si="121"/>
        <v/>
      </c>
      <c r="AF1012" s="14" t="str">
        <f t="shared" si="120"/>
        <v/>
      </c>
      <c r="AG1012" s="306" t="str">
        <f>UPPER(IF($X1012="","",IF(COUNTIF($AG$34:$AG1011,$X1012)&lt;1,$X1012,"")))</f>
        <v/>
      </c>
      <c r="AH1012" s="47" t="str">
        <f t="shared" si="116"/>
        <v/>
      </c>
      <c r="AI1012" s="142" t="str">
        <f t="shared" si="122"/>
        <v/>
      </c>
      <c r="AJ1012" s="6"/>
      <c r="AK1012" s="43"/>
    </row>
    <row r="1013" spans="1:37">
      <c r="A1013" s="47" t="str">
        <f t="shared" si="117"/>
        <v/>
      </c>
      <c r="B1013" s="138" t="str">
        <f t="shared" si="118"/>
        <v/>
      </c>
      <c r="C1013" s="305"/>
      <c r="D1013" s="47">
        <v>979</v>
      </c>
      <c r="E1013" s="47" t="str">
        <f t="shared" si="119"/>
        <v/>
      </c>
      <c r="F1013" s="6"/>
      <c r="G1013" s="6"/>
      <c r="H1013" s="6"/>
      <c r="I1013" s="6"/>
      <c r="J1013" s="5"/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8"/>
      <c r="Z1013" s="6"/>
      <c r="AA1013" s="38"/>
      <c r="AB1013" s="6"/>
      <c r="AC1013" s="6"/>
      <c r="AD1013" s="6"/>
      <c r="AE1013" s="141" t="str">
        <f t="shared" si="121"/>
        <v/>
      </c>
      <c r="AF1013" s="14" t="str">
        <f t="shared" si="120"/>
        <v/>
      </c>
      <c r="AG1013" s="306" t="str">
        <f>UPPER(IF($X1013="","",IF(COUNTIF($AG$34:$AG1012,$X1013)&lt;1,$X1013,"")))</f>
        <v/>
      </c>
      <c r="AH1013" s="47" t="str">
        <f t="shared" si="116"/>
        <v/>
      </c>
      <c r="AI1013" s="142" t="str">
        <f t="shared" si="122"/>
        <v/>
      </c>
      <c r="AJ1013" s="6"/>
      <c r="AK1013" s="43"/>
    </row>
    <row r="1014" spans="1:37">
      <c r="A1014" s="47" t="str">
        <f t="shared" si="117"/>
        <v/>
      </c>
      <c r="B1014" s="138" t="str">
        <f t="shared" si="118"/>
        <v/>
      </c>
      <c r="C1014" s="305"/>
      <c r="D1014" s="47">
        <v>980</v>
      </c>
      <c r="E1014" s="47" t="str">
        <f t="shared" si="119"/>
        <v/>
      </c>
      <c r="F1014" s="6"/>
      <c r="G1014" s="6"/>
      <c r="H1014" s="6"/>
      <c r="I1014" s="6"/>
      <c r="J1014" s="5"/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8"/>
      <c r="Z1014" s="6"/>
      <c r="AA1014" s="38"/>
      <c r="AB1014" s="6"/>
      <c r="AC1014" s="6"/>
      <c r="AD1014" s="6"/>
      <c r="AE1014" s="141" t="str">
        <f t="shared" si="121"/>
        <v/>
      </c>
      <c r="AF1014" s="14" t="str">
        <f t="shared" si="120"/>
        <v/>
      </c>
      <c r="AG1014" s="306" t="str">
        <f>UPPER(IF($X1014="","",IF(COUNTIF($AG$34:$AG1013,$X1014)&lt;1,$X1014,"")))</f>
        <v/>
      </c>
      <c r="AH1014" s="47" t="str">
        <f t="shared" si="116"/>
        <v/>
      </c>
      <c r="AI1014" s="142" t="str">
        <f t="shared" si="122"/>
        <v/>
      </c>
      <c r="AJ1014" s="6"/>
      <c r="AK1014" s="43"/>
    </row>
    <row r="1015" spans="1:37">
      <c r="A1015" s="47" t="str">
        <f t="shared" si="117"/>
        <v/>
      </c>
      <c r="B1015" s="138" t="str">
        <f t="shared" si="118"/>
        <v/>
      </c>
      <c r="C1015" s="305"/>
      <c r="D1015" s="47">
        <v>981</v>
      </c>
      <c r="E1015" s="47" t="str">
        <f t="shared" si="119"/>
        <v/>
      </c>
      <c r="F1015" s="6"/>
      <c r="G1015" s="6"/>
      <c r="H1015" s="6"/>
      <c r="I1015" s="6"/>
      <c r="J1015" s="5"/>
      <c r="K1015" s="6"/>
      <c r="L1015" s="6"/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8"/>
      <c r="Z1015" s="6"/>
      <c r="AA1015" s="38"/>
      <c r="AB1015" s="6"/>
      <c r="AC1015" s="6"/>
      <c r="AD1015" s="6"/>
      <c r="AE1015" s="141" t="str">
        <f t="shared" si="121"/>
        <v/>
      </c>
      <c r="AF1015" s="14" t="str">
        <f t="shared" si="120"/>
        <v/>
      </c>
      <c r="AG1015" s="306" t="str">
        <f>UPPER(IF($X1015="","",IF(COUNTIF($AG$34:$AG1014,$X1015)&lt;1,$X1015,"")))</f>
        <v/>
      </c>
      <c r="AH1015" s="47" t="str">
        <f t="shared" si="116"/>
        <v/>
      </c>
      <c r="AI1015" s="142" t="str">
        <f t="shared" si="122"/>
        <v/>
      </c>
      <c r="AJ1015" s="6"/>
      <c r="AK1015" s="43"/>
    </row>
    <row r="1016" spans="1:37">
      <c r="A1016" s="47" t="str">
        <f t="shared" si="117"/>
        <v/>
      </c>
      <c r="B1016" s="138" t="str">
        <f t="shared" si="118"/>
        <v/>
      </c>
      <c r="C1016" s="305"/>
      <c r="D1016" s="47">
        <v>982</v>
      </c>
      <c r="E1016" s="47" t="str">
        <f t="shared" si="119"/>
        <v/>
      </c>
      <c r="F1016" s="6"/>
      <c r="G1016" s="6"/>
      <c r="H1016" s="6"/>
      <c r="I1016" s="6"/>
      <c r="J1016" s="5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8"/>
      <c r="Z1016" s="6"/>
      <c r="AA1016" s="38"/>
      <c r="AB1016" s="6"/>
      <c r="AC1016" s="6"/>
      <c r="AD1016" s="6"/>
      <c r="AE1016" s="141" t="str">
        <f t="shared" si="121"/>
        <v/>
      </c>
      <c r="AF1016" s="14" t="str">
        <f t="shared" si="120"/>
        <v/>
      </c>
      <c r="AG1016" s="306" t="str">
        <f>UPPER(IF($X1016="","",IF(COUNTIF($AG$34:$AG1015,$X1016)&lt;1,$X1016,"")))</f>
        <v/>
      </c>
      <c r="AH1016" s="47" t="str">
        <f t="shared" si="116"/>
        <v/>
      </c>
      <c r="AI1016" s="142" t="str">
        <f t="shared" si="122"/>
        <v/>
      </c>
      <c r="AJ1016" s="6"/>
      <c r="AK1016" s="43"/>
    </row>
    <row r="1017" spans="1:37">
      <c r="A1017" s="47" t="str">
        <f t="shared" si="117"/>
        <v/>
      </c>
      <c r="B1017" s="138" t="str">
        <f t="shared" si="118"/>
        <v/>
      </c>
      <c r="C1017" s="305"/>
      <c r="D1017" s="47">
        <v>983</v>
      </c>
      <c r="E1017" s="47" t="str">
        <f t="shared" si="119"/>
        <v/>
      </c>
      <c r="F1017" s="6"/>
      <c r="G1017" s="6"/>
      <c r="H1017" s="6"/>
      <c r="I1017" s="6"/>
      <c r="J1017" s="5"/>
      <c r="K1017" s="6"/>
      <c r="L1017" s="6"/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8"/>
      <c r="Z1017" s="6"/>
      <c r="AA1017" s="38"/>
      <c r="AB1017" s="6"/>
      <c r="AC1017" s="6"/>
      <c r="AD1017" s="6"/>
      <c r="AE1017" s="141" t="str">
        <f t="shared" si="121"/>
        <v/>
      </c>
      <c r="AF1017" s="14" t="str">
        <f t="shared" si="120"/>
        <v/>
      </c>
      <c r="AG1017" s="306" t="str">
        <f>UPPER(IF($X1017="","",IF(COUNTIF($AG$34:$AG1016,$X1017)&lt;1,$X1017,"")))</f>
        <v/>
      </c>
      <c r="AH1017" s="47" t="str">
        <f t="shared" si="116"/>
        <v/>
      </c>
      <c r="AI1017" s="142" t="str">
        <f t="shared" si="122"/>
        <v/>
      </c>
      <c r="AJ1017" s="6"/>
      <c r="AK1017" s="43"/>
    </row>
    <row r="1018" spans="1:37">
      <c r="A1018" s="47" t="str">
        <f t="shared" si="117"/>
        <v/>
      </c>
      <c r="B1018" s="138" t="str">
        <f t="shared" si="118"/>
        <v/>
      </c>
      <c r="C1018" s="305"/>
      <c r="D1018" s="47">
        <v>984</v>
      </c>
      <c r="E1018" s="47" t="str">
        <f t="shared" si="119"/>
        <v/>
      </c>
      <c r="F1018" s="6"/>
      <c r="G1018" s="6"/>
      <c r="H1018" s="6"/>
      <c r="I1018" s="6"/>
      <c r="J1018" s="5"/>
      <c r="K1018" s="6"/>
      <c r="L1018" s="6"/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8"/>
      <c r="Z1018" s="6"/>
      <c r="AA1018" s="38"/>
      <c r="AB1018" s="6"/>
      <c r="AC1018" s="6"/>
      <c r="AD1018" s="6"/>
      <c r="AE1018" s="141" t="str">
        <f t="shared" si="121"/>
        <v/>
      </c>
      <c r="AF1018" s="14" t="str">
        <f t="shared" si="120"/>
        <v/>
      </c>
      <c r="AG1018" s="306" t="str">
        <f>UPPER(IF($X1018="","",IF(COUNTIF($AG$34:$AG1017,$X1018)&lt;1,$X1018,"")))</f>
        <v/>
      </c>
      <c r="AH1018" s="47" t="str">
        <f t="shared" si="116"/>
        <v/>
      </c>
      <c r="AI1018" s="142" t="str">
        <f t="shared" si="122"/>
        <v/>
      </c>
      <c r="AJ1018" s="6"/>
      <c r="AK1018" s="43"/>
    </row>
    <row r="1019" spans="1:37">
      <c r="A1019" s="47" t="str">
        <f t="shared" si="117"/>
        <v/>
      </c>
      <c r="B1019" s="138" t="str">
        <f t="shared" si="118"/>
        <v/>
      </c>
      <c r="C1019" s="305"/>
      <c r="D1019" s="47">
        <v>985</v>
      </c>
      <c r="E1019" s="47" t="str">
        <f t="shared" si="119"/>
        <v/>
      </c>
      <c r="F1019" s="6"/>
      <c r="G1019" s="6"/>
      <c r="H1019" s="6"/>
      <c r="I1019" s="6"/>
      <c r="J1019" s="5"/>
      <c r="K1019" s="6"/>
      <c r="L1019" s="6"/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8"/>
      <c r="Z1019" s="6"/>
      <c r="AA1019" s="38"/>
      <c r="AB1019" s="6"/>
      <c r="AC1019" s="6"/>
      <c r="AD1019" s="6"/>
      <c r="AE1019" s="141" t="str">
        <f t="shared" si="121"/>
        <v/>
      </c>
      <c r="AF1019" s="14" t="str">
        <f t="shared" si="120"/>
        <v/>
      </c>
      <c r="AG1019" s="306" t="str">
        <f>UPPER(IF($X1019="","",IF(COUNTIF($AG$34:$AG1018,$X1019)&lt;1,$X1019,"")))</f>
        <v/>
      </c>
      <c r="AH1019" s="47" t="str">
        <f t="shared" si="116"/>
        <v/>
      </c>
      <c r="AI1019" s="142" t="str">
        <f t="shared" si="122"/>
        <v/>
      </c>
      <c r="AJ1019" s="6"/>
      <c r="AK1019" s="43"/>
    </row>
    <row r="1020" spans="1:37">
      <c r="A1020" s="47" t="str">
        <f t="shared" si="117"/>
        <v/>
      </c>
      <c r="B1020" s="138" t="str">
        <f t="shared" si="118"/>
        <v/>
      </c>
      <c r="C1020" s="305"/>
      <c r="D1020" s="47">
        <v>986</v>
      </c>
      <c r="E1020" s="47" t="str">
        <f t="shared" si="119"/>
        <v/>
      </c>
      <c r="F1020" s="6"/>
      <c r="G1020" s="6"/>
      <c r="H1020" s="6"/>
      <c r="I1020" s="6"/>
      <c r="J1020" s="5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8"/>
      <c r="Z1020" s="6"/>
      <c r="AA1020" s="38"/>
      <c r="AB1020" s="6"/>
      <c r="AC1020" s="6"/>
      <c r="AD1020" s="6"/>
      <c r="AE1020" s="141" t="str">
        <f t="shared" si="121"/>
        <v/>
      </c>
      <c r="AF1020" s="14" t="str">
        <f t="shared" si="120"/>
        <v/>
      </c>
      <c r="AG1020" s="306" t="str">
        <f>UPPER(IF($X1020="","",IF(COUNTIF($AG$34:$AG1019,$X1020)&lt;1,$X1020,"")))</f>
        <v/>
      </c>
      <c r="AH1020" s="47" t="str">
        <f t="shared" si="116"/>
        <v/>
      </c>
      <c r="AI1020" s="142" t="str">
        <f t="shared" si="122"/>
        <v/>
      </c>
      <c r="AJ1020" s="6"/>
      <c r="AK1020" s="43"/>
    </row>
    <row r="1021" spans="1:37">
      <c r="A1021" s="47" t="str">
        <f t="shared" si="117"/>
        <v/>
      </c>
      <c r="B1021" s="138" t="str">
        <f t="shared" si="118"/>
        <v/>
      </c>
      <c r="C1021" s="305"/>
      <c r="D1021" s="47">
        <v>987</v>
      </c>
      <c r="E1021" s="47" t="str">
        <f t="shared" si="119"/>
        <v/>
      </c>
      <c r="F1021" s="6"/>
      <c r="G1021" s="6"/>
      <c r="H1021" s="6"/>
      <c r="I1021" s="6"/>
      <c r="J1021" s="5"/>
      <c r="K1021" s="6"/>
      <c r="L1021" s="6"/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8"/>
      <c r="Z1021" s="6"/>
      <c r="AA1021" s="38"/>
      <c r="AB1021" s="6"/>
      <c r="AC1021" s="6"/>
      <c r="AD1021" s="6"/>
      <c r="AE1021" s="141" t="str">
        <f t="shared" si="121"/>
        <v/>
      </c>
      <c r="AF1021" s="14" t="str">
        <f t="shared" si="120"/>
        <v/>
      </c>
      <c r="AG1021" s="306" t="str">
        <f>UPPER(IF($X1021="","",IF(COUNTIF($AG$34:$AG1020,$X1021)&lt;1,$X1021,"")))</f>
        <v/>
      </c>
      <c r="AH1021" s="47" t="str">
        <f t="shared" si="116"/>
        <v/>
      </c>
      <c r="AI1021" s="142" t="str">
        <f t="shared" si="122"/>
        <v/>
      </c>
      <c r="AJ1021" s="6"/>
      <c r="AK1021" s="43"/>
    </row>
    <row r="1022" spans="1:37">
      <c r="A1022" s="47" t="str">
        <f t="shared" si="117"/>
        <v/>
      </c>
      <c r="B1022" s="138" t="str">
        <f t="shared" si="118"/>
        <v/>
      </c>
      <c r="C1022" s="305"/>
      <c r="D1022" s="47">
        <v>988</v>
      </c>
      <c r="E1022" s="47" t="str">
        <f t="shared" si="119"/>
        <v/>
      </c>
      <c r="F1022" s="6"/>
      <c r="G1022" s="6"/>
      <c r="H1022" s="6"/>
      <c r="I1022" s="6"/>
      <c r="J1022" s="5"/>
      <c r="K1022" s="6"/>
      <c r="L1022" s="6"/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8"/>
      <c r="Z1022" s="6"/>
      <c r="AA1022" s="38"/>
      <c r="AB1022" s="6"/>
      <c r="AC1022" s="6"/>
      <c r="AD1022" s="6"/>
      <c r="AE1022" s="141" t="str">
        <f t="shared" si="121"/>
        <v/>
      </c>
      <c r="AF1022" s="14" t="str">
        <f t="shared" si="120"/>
        <v/>
      </c>
      <c r="AG1022" s="306" t="str">
        <f>UPPER(IF($X1022="","",IF(COUNTIF($AG$34:$AG1021,$X1022)&lt;1,$X1022,"")))</f>
        <v/>
      </c>
      <c r="AH1022" s="47" t="str">
        <f t="shared" si="116"/>
        <v/>
      </c>
      <c r="AI1022" s="142" t="str">
        <f t="shared" si="122"/>
        <v/>
      </c>
      <c r="AJ1022" s="6"/>
      <c r="AK1022" s="43"/>
    </row>
    <row r="1023" spans="1:37">
      <c r="A1023" s="47" t="str">
        <f t="shared" si="117"/>
        <v/>
      </c>
      <c r="B1023" s="138" t="str">
        <f t="shared" si="118"/>
        <v/>
      </c>
      <c r="C1023" s="305"/>
      <c r="D1023" s="47">
        <v>989</v>
      </c>
      <c r="E1023" s="47" t="str">
        <f t="shared" si="119"/>
        <v/>
      </c>
      <c r="F1023" s="6"/>
      <c r="G1023" s="6"/>
      <c r="H1023" s="6"/>
      <c r="I1023" s="6"/>
      <c r="J1023" s="5"/>
      <c r="K1023" s="6"/>
      <c r="L1023" s="6"/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8"/>
      <c r="Z1023" s="6"/>
      <c r="AA1023" s="38"/>
      <c r="AB1023" s="6"/>
      <c r="AC1023" s="6"/>
      <c r="AD1023" s="6"/>
      <c r="AE1023" s="141" t="str">
        <f t="shared" si="121"/>
        <v/>
      </c>
      <c r="AF1023" s="14" t="str">
        <f t="shared" si="120"/>
        <v/>
      </c>
      <c r="AG1023" s="306" t="str">
        <f>UPPER(IF($X1023="","",IF(COUNTIF($AG$34:$AG1022,$X1023)&lt;1,$X1023,"")))</f>
        <v/>
      </c>
      <c r="AH1023" s="47" t="str">
        <f t="shared" si="116"/>
        <v/>
      </c>
      <c r="AI1023" s="142" t="str">
        <f t="shared" si="122"/>
        <v/>
      </c>
      <c r="AJ1023" s="6"/>
      <c r="AK1023" s="43"/>
    </row>
    <row r="1024" spans="1:37">
      <c r="A1024" s="47" t="str">
        <f t="shared" si="117"/>
        <v/>
      </c>
      <c r="B1024" s="138" t="str">
        <f t="shared" si="118"/>
        <v/>
      </c>
      <c r="C1024" s="305"/>
      <c r="D1024" s="47">
        <v>990</v>
      </c>
      <c r="E1024" s="47" t="str">
        <f t="shared" si="119"/>
        <v/>
      </c>
      <c r="F1024" s="6"/>
      <c r="G1024" s="6"/>
      <c r="H1024" s="6"/>
      <c r="I1024" s="6"/>
      <c r="J1024" s="5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8"/>
      <c r="Z1024" s="6"/>
      <c r="AA1024" s="38"/>
      <c r="AB1024" s="6"/>
      <c r="AC1024" s="6"/>
      <c r="AD1024" s="6"/>
      <c r="AE1024" s="141" t="str">
        <f t="shared" si="121"/>
        <v/>
      </c>
      <c r="AF1024" s="14" t="str">
        <f t="shared" si="120"/>
        <v/>
      </c>
      <c r="AG1024" s="306" t="str">
        <f>UPPER(IF($X1024="","",IF(COUNTIF($AG$34:$AG1023,$X1024)&lt;1,$X1024,"")))</f>
        <v/>
      </c>
      <c r="AH1024" s="47" t="str">
        <f t="shared" si="116"/>
        <v/>
      </c>
      <c r="AI1024" s="142" t="str">
        <f t="shared" si="122"/>
        <v/>
      </c>
      <c r="AJ1024" s="6"/>
      <c r="AK1024" s="43"/>
    </row>
    <row r="1025" spans="1:37">
      <c r="A1025" s="47" t="str">
        <f t="shared" si="117"/>
        <v/>
      </c>
      <c r="B1025" s="138" t="str">
        <f t="shared" si="118"/>
        <v/>
      </c>
      <c r="C1025" s="305"/>
      <c r="D1025" s="47">
        <v>991</v>
      </c>
      <c r="E1025" s="47" t="str">
        <f t="shared" si="119"/>
        <v/>
      </c>
      <c r="F1025" s="6"/>
      <c r="G1025" s="6"/>
      <c r="H1025" s="6"/>
      <c r="I1025" s="6"/>
      <c r="J1025" s="5"/>
      <c r="K1025" s="6"/>
      <c r="L1025" s="6"/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8"/>
      <c r="Z1025" s="6"/>
      <c r="AA1025" s="38"/>
      <c r="AB1025" s="6"/>
      <c r="AC1025" s="6"/>
      <c r="AD1025" s="6"/>
      <c r="AE1025" s="141" t="str">
        <f t="shared" si="121"/>
        <v/>
      </c>
      <c r="AF1025" s="14" t="str">
        <f t="shared" si="120"/>
        <v/>
      </c>
      <c r="AG1025" s="306" t="str">
        <f>UPPER(IF($X1025="","",IF(COUNTIF($AG$34:$AG1024,$X1025)&lt;1,$X1025,"")))</f>
        <v/>
      </c>
      <c r="AH1025" s="47" t="str">
        <f t="shared" si="116"/>
        <v/>
      </c>
      <c r="AI1025" s="142" t="str">
        <f t="shared" si="122"/>
        <v/>
      </c>
      <c r="AJ1025" s="6"/>
      <c r="AK1025" s="43"/>
    </row>
    <row r="1026" spans="1:37">
      <c r="A1026" s="47" t="str">
        <f t="shared" si="117"/>
        <v/>
      </c>
      <c r="B1026" s="138" t="str">
        <f t="shared" si="118"/>
        <v/>
      </c>
      <c r="C1026" s="305"/>
      <c r="D1026" s="47">
        <v>992</v>
      </c>
      <c r="E1026" s="47" t="str">
        <f t="shared" si="119"/>
        <v/>
      </c>
      <c r="F1026" s="6"/>
      <c r="G1026" s="6"/>
      <c r="H1026" s="6"/>
      <c r="I1026" s="6"/>
      <c r="J1026" s="5"/>
      <c r="K1026" s="6"/>
      <c r="L1026" s="6"/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8"/>
      <c r="Z1026" s="6"/>
      <c r="AA1026" s="38"/>
      <c r="AB1026" s="6"/>
      <c r="AC1026" s="6"/>
      <c r="AD1026" s="6"/>
      <c r="AE1026" s="141" t="str">
        <f t="shared" si="121"/>
        <v/>
      </c>
      <c r="AF1026" s="14" t="str">
        <f t="shared" si="120"/>
        <v/>
      </c>
      <c r="AG1026" s="306" t="str">
        <f>UPPER(IF($X1026="","",IF(COUNTIF($AG$34:$AG1025,$X1026)&lt;1,$X1026,"")))</f>
        <v/>
      </c>
      <c r="AH1026" s="47" t="str">
        <f t="shared" si="116"/>
        <v/>
      </c>
      <c r="AI1026" s="142" t="str">
        <f t="shared" si="122"/>
        <v/>
      </c>
      <c r="AJ1026" s="6"/>
      <c r="AK1026" s="43"/>
    </row>
    <row r="1027" spans="1:37">
      <c r="A1027" s="47" t="str">
        <f t="shared" si="117"/>
        <v/>
      </c>
      <c r="B1027" s="138" t="str">
        <f t="shared" si="118"/>
        <v/>
      </c>
      <c r="C1027" s="305"/>
      <c r="D1027" s="47">
        <v>993</v>
      </c>
      <c r="E1027" s="47" t="str">
        <f t="shared" si="119"/>
        <v/>
      </c>
      <c r="F1027" s="6"/>
      <c r="G1027" s="6"/>
      <c r="H1027" s="6"/>
      <c r="I1027" s="6"/>
      <c r="J1027" s="5"/>
      <c r="K1027" s="6"/>
      <c r="L1027" s="6"/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8"/>
      <c r="Z1027" s="6"/>
      <c r="AA1027" s="38"/>
      <c r="AB1027" s="6"/>
      <c r="AC1027" s="6"/>
      <c r="AD1027" s="6"/>
      <c r="AE1027" s="141" t="str">
        <f t="shared" si="121"/>
        <v/>
      </c>
      <c r="AF1027" s="14" t="str">
        <f t="shared" si="120"/>
        <v/>
      </c>
      <c r="AG1027" s="306" t="str">
        <f>UPPER(IF($X1027="","",IF(COUNTIF($AG$34:$AG1026,$X1027)&lt;1,$X1027,"")))</f>
        <v/>
      </c>
      <c r="AH1027" s="47" t="str">
        <f t="shared" si="116"/>
        <v/>
      </c>
      <c r="AI1027" s="142" t="str">
        <f t="shared" si="122"/>
        <v/>
      </c>
      <c r="AJ1027" s="6"/>
      <c r="AK1027" s="43"/>
    </row>
    <row r="1028" spans="1:37">
      <c r="A1028" s="47" t="str">
        <f t="shared" si="117"/>
        <v/>
      </c>
      <c r="B1028" s="138" t="str">
        <f t="shared" si="118"/>
        <v/>
      </c>
      <c r="C1028" s="305"/>
      <c r="D1028" s="47">
        <v>994</v>
      </c>
      <c r="E1028" s="47" t="str">
        <f t="shared" si="119"/>
        <v/>
      </c>
      <c r="F1028" s="6"/>
      <c r="G1028" s="6"/>
      <c r="H1028" s="6"/>
      <c r="I1028" s="6"/>
      <c r="J1028" s="5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8"/>
      <c r="Z1028" s="6"/>
      <c r="AA1028" s="38"/>
      <c r="AB1028" s="6"/>
      <c r="AC1028" s="6"/>
      <c r="AD1028" s="6"/>
      <c r="AE1028" s="141" t="str">
        <f t="shared" si="121"/>
        <v/>
      </c>
      <c r="AF1028" s="14" t="str">
        <f t="shared" si="120"/>
        <v/>
      </c>
      <c r="AG1028" s="306" t="str">
        <f>UPPER(IF($X1028="","",IF(COUNTIF($AG$34:$AG1027,$X1028)&lt;1,$X1028,"")))</f>
        <v/>
      </c>
      <c r="AH1028" s="47" t="str">
        <f t="shared" si="116"/>
        <v/>
      </c>
      <c r="AI1028" s="142" t="str">
        <f t="shared" si="122"/>
        <v/>
      </c>
      <c r="AJ1028" s="6"/>
      <c r="AK1028" s="43"/>
    </row>
    <row r="1029" spans="1:37">
      <c r="A1029" s="47" t="str">
        <f t="shared" si="117"/>
        <v/>
      </c>
      <c r="B1029" s="138" t="str">
        <f t="shared" si="118"/>
        <v/>
      </c>
      <c r="C1029" s="305"/>
      <c r="D1029" s="47">
        <v>995</v>
      </c>
      <c r="E1029" s="47" t="str">
        <f t="shared" si="119"/>
        <v/>
      </c>
      <c r="F1029" s="6"/>
      <c r="G1029" s="6"/>
      <c r="H1029" s="6"/>
      <c r="I1029" s="6"/>
      <c r="J1029" s="5"/>
      <c r="K1029" s="6"/>
      <c r="L1029" s="6"/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8"/>
      <c r="Z1029" s="6"/>
      <c r="AA1029" s="38"/>
      <c r="AB1029" s="6"/>
      <c r="AC1029" s="6"/>
      <c r="AD1029" s="6"/>
      <c r="AE1029" s="141" t="str">
        <f t="shared" si="121"/>
        <v/>
      </c>
      <c r="AF1029" s="14" t="str">
        <f t="shared" si="120"/>
        <v/>
      </c>
      <c r="AG1029" s="306" t="str">
        <f>UPPER(IF($X1029="","",IF(COUNTIF($AG$34:$AG1028,$X1029)&lt;1,$X1029,"")))</f>
        <v/>
      </c>
      <c r="AH1029" s="47" t="str">
        <f t="shared" si="116"/>
        <v/>
      </c>
      <c r="AI1029" s="142" t="str">
        <f t="shared" si="122"/>
        <v/>
      </c>
      <c r="AJ1029" s="6"/>
      <c r="AK1029" s="43"/>
    </row>
    <row r="1030" spans="1:37">
      <c r="A1030" s="47" t="str">
        <f t="shared" si="117"/>
        <v/>
      </c>
      <c r="B1030" s="138" t="str">
        <f t="shared" si="118"/>
        <v/>
      </c>
      <c r="C1030" s="305"/>
      <c r="D1030" s="47">
        <v>996</v>
      </c>
      <c r="E1030" s="47" t="str">
        <f t="shared" si="119"/>
        <v/>
      </c>
      <c r="F1030" s="6"/>
      <c r="G1030" s="6"/>
      <c r="H1030" s="6"/>
      <c r="I1030" s="6"/>
      <c r="J1030" s="5"/>
      <c r="K1030" s="6"/>
      <c r="L1030" s="6"/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8"/>
      <c r="Z1030" s="6"/>
      <c r="AA1030" s="38"/>
      <c r="AB1030" s="6"/>
      <c r="AC1030" s="6"/>
      <c r="AD1030" s="6"/>
      <c r="AE1030" s="141" t="str">
        <f t="shared" si="121"/>
        <v/>
      </c>
      <c r="AF1030" s="14" t="str">
        <f t="shared" si="120"/>
        <v/>
      </c>
      <c r="AG1030" s="306" t="str">
        <f>UPPER(IF($X1030="","",IF(COUNTIF($AG$34:$AG1029,$X1030)&lt;1,$X1030,"")))</f>
        <v/>
      </c>
      <c r="AH1030" s="47" t="str">
        <f t="shared" si="116"/>
        <v/>
      </c>
      <c r="AI1030" s="142" t="str">
        <f t="shared" si="122"/>
        <v/>
      </c>
      <c r="AJ1030" s="6"/>
      <c r="AK1030" s="43"/>
    </row>
    <row r="1031" spans="1:37">
      <c r="A1031" s="47" t="str">
        <f t="shared" si="117"/>
        <v/>
      </c>
      <c r="B1031" s="138" t="str">
        <f t="shared" si="118"/>
        <v/>
      </c>
      <c r="C1031" s="305"/>
      <c r="D1031" s="47">
        <v>997</v>
      </c>
      <c r="E1031" s="47" t="str">
        <f t="shared" si="119"/>
        <v/>
      </c>
      <c r="F1031" s="6"/>
      <c r="G1031" s="6"/>
      <c r="H1031" s="6"/>
      <c r="I1031" s="6"/>
      <c r="J1031" s="5"/>
      <c r="K1031" s="6"/>
      <c r="L1031" s="6"/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8"/>
      <c r="Z1031" s="6"/>
      <c r="AA1031" s="38"/>
      <c r="AB1031" s="6"/>
      <c r="AC1031" s="6"/>
      <c r="AD1031" s="6"/>
      <c r="AE1031" s="141" t="str">
        <f t="shared" si="121"/>
        <v/>
      </c>
      <c r="AF1031" s="14" t="str">
        <f t="shared" si="120"/>
        <v/>
      </c>
      <c r="AG1031" s="306" t="str">
        <f>UPPER(IF($X1031="","",IF(COUNTIF($AG$34:$AG1030,$X1031)&lt;1,$X1031,"")))</f>
        <v/>
      </c>
      <c r="AH1031" s="47" t="str">
        <f t="shared" si="116"/>
        <v/>
      </c>
      <c r="AI1031" s="142" t="str">
        <f t="shared" si="122"/>
        <v/>
      </c>
      <c r="AJ1031" s="6"/>
      <c r="AK1031" s="43"/>
    </row>
    <row r="1032" spans="1:37">
      <c r="A1032" s="47" t="str">
        <f t="shared" si="117"/>
        <v/>
      </c>
      <c r="B1032" s="138" t="str">
        <f t="shared" si="118"/>
        <v/>
      </c>
      <c r="C1032" s="305"/>
      <c r="D1032" s="47">
        <v>998</v>
      </c>
      <c r="E1032" s="47" t="str">
        <f t="shared" si="119"/>
        <v/>
      </c>
      <c r="F1032" s="6"/>
      <c r="G1032" s="6"/>
      <c r="H1032" s="6"/>
      <c r="I1032" s="6"/>
      <c r="J1032" s="5"/>
      <c r="K1032" s="6"/>
      <c r="L1032" s="6"/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8"/>
      <c r="Z1032" s="6"/>
      <c r="AA1032" s="38"/>
      <c r="AB1032" s="6"/>
      <c r="AC1032" s="6"/>
      <c r="AD1032" s="6"/>
      <c r="AE1032" s="141" t="str">
        <f t="shared" si="121"/>
        <v/>
      </c>
      <c r="AF1032" s="14" t="str">
        <f t="shared" si="120"/>
        <v/>
      </c>
      <c r="AG1032" s="306" t="str">
        <f>UPPER(IF($X1032="","",IF(COUNTIF($AG$34:$AG1031,$X1032)&lt;1,$X1032,"")))</f>
        <v/>
      </c>
      <c r="AH1032" s="47" t="str">
        <f t="shared" si="116"/>
        <v/>
      </c>
      <c r="AI1032" s="142" t="str">
        <f t="shared" si="122"/>
        <v/>
      </c>
      <c r="AJ1032" s="6"/>
      <c r="AK1032" s="43"/>
    </row>
    <row r="1033" spans="1:37">
      <c r="A1033" s="47" t="str">
        <f t="shared" si="117"/>
        <v/>
      </c>
      <c r="B1033" s="138" t="str">
        <f t="shared" si="118"/>
        <v/>
      </c>
      <c r="C1033" s="305"/>
      <c r="D1033" s="47">
        <v>999</v>
      </c>
      <c r="E1033" s="47" t="str">
        <f t="shared" si="119"/>
        <v/>
      </c>
      <c r="F1033" s="6"/>
      <c r="G1033" s="6"/>
      <c r="H1033" s="6"/>
      <c r="I1033" s="6"/>
      <c r="J1033" s="5"/>
      <c r="K1033" s="6"/>
      <c r="L1033" s="6"/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8"/>
      <c r="Z1033" s="6"/>
      <c r="AA1033" s="38"/>
      <c r="AB1033" s="6"/>
      <c r="AC1033" s="6"/>
      <c r="AD1033" s="6"/>
      <c r="AE1033" s="141" t="str">
        <f t="shared" si="121"/>
        <v/>
      </c>
      <c r="AF1033" s="14" t="str">
        <f t="shared" si="120"/>
        <v/>
      </c>
      <c r="AG1033" s="306" t="str">
        <f>UPPER(IF($X1033="","",IF(COUNTIF($AG$34:$AG1032,$X1033)&lt;1,$X1033,"")))</f>
        <v/>
      </c>
      <c r="AH1033" s="47" t="str">
        <f t="shared" si="116"/>
        <v/>
      </c>
      <c r="AI1033" s="142" t="str">
        <f t="shared" si="122"/>
        <v/>
      </c>
      <c r="AJ1033" s="6"/>
      <c r="AK1033" s="43"/>
    </row>
    <row r="1034" spans="1:37">
      <c r="A1034" s="47" t="str">
        <f t="shared" si="117"/>
        <v/>
      </c>
      <c r="B1034" s="138" t="str">
        <f t="shared" si="118"/>
        <v/>
      </c>
      <c r="C1034" s="305"/>
      <c r="D1034" s="47">
        <v>1000</v>
      </c>
      <c r="E1034" s="47" t="str">
        <f t="shared" si="119"/>
        <v/>
      </c>
      <c r="F1034" s="6"/>
      <c r="G1034" s="6"/>
      <c r="H1034" s="6"/>
      <c r="I1034" s="6"/>
      <c r="J1034" s="5"/>
      <c r="K1034" s="6"/>
      <c r="L1034" s="6"/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8"/>
      <c r="Z1034" s="6"/>
      <c r="AA1034" s="38"/>
      <c r="AB1034" s="6"/>
      <c r="AC1034" s="6"/>
      <c r="AD1034" s="6"/>
      <c r="AE1034" s="141" t="str">
        <f t="shared" si="121"/>
        <v/>
      </c>
      <c r="AF1034" s="14" t="str">
        <f t="shared" si="120"/>
        <v/>
      </c>
      <c r="AG1034" s="306" t="str">
        <f>UPPER(IF($X1034="","",IF(COUNTIF($AG$34:$AG1033,$X1034)&lt;1,$X1034,"")))</f>
        <v/>
      </c>
      <c r="AH1034" s="47" t="str">
        <f t="shared" si="116"/>
        <v/>
      </c>
      <c r="AI1034" s="142" t="str">
        <f t="shared" si="122"/>
        <v/>
      </c>
      <c r="AJ1034" s="6"/>
      <c r="AK1034" s="43"/>
    </row>
    <row r="1035" spans="1:37">
      <c r="A1035" s="47"/>
      <c r="B1035" s="138"/>
      <c r="C1035" s="266"/>
      <c r="D1035" s="47"/>
      <c r="E1035" s="47"/>
      <c r="F1035" s="47"/>
      <c r="G1035" s="47"/>
      <c r="H1035" s="47"/>
      <c r="I1035" s="47"/>
      <c r="J1035" s="144"/>
      <c r="K1035" s="47"/>
      <c r="L1035" s="47"/>
      <c r="M1035" s="47"/>
      <c r="N1035" s="47"/>
      <c r="O1035" s="47"/>
      <c r="P1035" s="47"/>
      <c r="Q1035" s="47"/>
      <c r="R1035" s="47"/>
      <c r="S1035" s="47"/>
      <c r="T1035" s="47"/>
      <c r="U1035" s="47"/>
      <c r="V1035" s="47"/>
      <c r="W1035" s="47"/>
      <c r="X1035" s="47"/>
      <c r="Y1035" s="145"/>
      <c r="Z1035" s="47"/>
      <c r="AA1035" s="146"/>
      <c r="AB1035" s="47"/>
      <c r="AC1035" s="47"/>
      <c r="AD1035" s="47"/>
      <c r="AE1035" s="141"/>
      <c r="AF1035" s="14"/>
      <c r="AG1035" s="24"/>
      <c r="AH1035" s="47"/>
      <c r="AI1035" s="142"/>
      <c r="AJ1035" s="47"/>
      <c r="AK1035" s="43"/>
    </row>
  </sheetData>
  <sheetProtection algorithmName="SHA-512" hashValue="AXScovlCggA64P7eG/s5gwgQ7BPP7L0WHFWvTsg1hrTRlG691IY40UrRGorhaiDnPDeeARbMweKZxK4aTZFiBw==" saltValue="YR+uh46gqRK9oI8ryPgLbA==" spinCount="100000" sheet="1" objects="1" scenarios="1" formatCells="0" selectLockedCells="1"/>
  <phoneticPr fontId="8" type="noConversion"/>
  <conditionalFormatting sqref="B35:B1034">
    <cfRule type="duplicateValues" dxfId="27" priority="42"/>
    <cfRule type="expression" dxfId="26" priority="21">
      <formula>$C35=""</formula>
    </cfRule>
  </conditionalFormatting>
  <conditionalFormatting sqref="F426:F429">
    <cfRule type="duplicateValues" dxfId="25" priority="20"/>
  </conditionalFormatting>
  <conditionalFormatting sqref="F35:G1034">
    <cfRule type="duplicateValues" dxfId="24" priority="1627"/>
  </conditionalFormatting>
  <conditionalFormatting sqref="F500:G500">
    <cfRule type="duplicateValues" dxfId="23" priority="11"/>
    <cfRule type="duplicateValues" dxfId="22" priority="12"/>
  </conditionalFormatting>
  <conditionalFormatting sqref="J314:J499 J501:J1034 J35:J312">
    <cfRule type="duplicateValues" dxfId="21" priority="22" stopIfTrue="1"/>
  </conditionalFormatting>
  <conditionalFormatting sqref="J500">
    <cfRule type="duplicateValues" dxfId="20" priority="13" stopIfTrue="1"/>
  </conditionalFormatting>
  <conditionalFormatting sqref="K313:L313 U313">
    <cfRule type="expression" dxfId="19" priority="15" stopIfTrue="1">
      <formula>OR($I313:$J313="",$I313&gt;$D$9,$I313&lt;$D$4)</formula>
    </cfRule>
  </conditionalFormatting>
  <conditionalFormatting sqref="K24:W24">
    <cfRule type="expression" dxfId="18" priority="1626">
      <formula>K$24=K$30</formula>
    </cfRule>
  </conditionalFormatting>
  <conditionalFormatting sqref="K35:W1034">
    <cfRule type="expression" dxfId="17" priority="1">
      <formula>AND(K35&lt;&gt;"",K35&lt;&gt;K$33)</formula>
    </cfRule>
  </conditionalFormatting>
  <conditionalFormatting sqref="M313 O313:P313">
    <cfRule type="expression" dxfId="16" priority="16" stopIfTrue="1">
      <formula>OR($I313:$J313="",$I313&gt;$D$6,$I313&lt;$D$4)</formula>
    </cfRule>
  </conditionalFormatting>
  <conditionalFormatting sqref="M314:M1035">
    <cfRule type="expression" dxfId="15" priority="9" stopIfTrue="1">
      <formula>OR($I314:$J314="",$I314&gt;$D$6,$I314&lt;$D$4)</formula>
    </cfRule>
  </conditionalFormatting>
  <conditionalFormatting sqref="N35:N1034">
    <cfRule type="expression" dxfId="14" priority="28">
      <formula>OR($I35:$J35="",$I35&gt;$D$4,$I35&lt;$D$4)</formula>
    </cfRule>
  </conditionalFormatting>
  <conditionalFormatting sqref="N313 T313">
    <cfRule type="expression" dxfId="13" priority="17">
      <formula>OR($I313:$J313="",$I313&gt;$D$4,$I313&lt;$D$4)</formula>
    </cfRule>
  </conditionalFormatting>
  <conditionalFormatting sqref="N314:N1035">
    <cfRule type="expression" dxfId="12" priority="8">
      <formula>OR($I314:$J314="",$I314&gt;$D$4,$I314&lt;$D$4)</formula>
    </cfRule>
  </conditionalFormatting>
  <conditionalFormatting sqref="Q35:Q1035">
    <cfRule type="expression" dxfId="11" priority="26">
      <formula>OR($I35:$J35="",$I35&lt;$D$7,$I35&gt;$D$9)</formula>
    </cfRule>
  </conditionalFormatting>
  <conditionalFormatting sqref="Q313:S313">
    <cfRule type="expression" dxfId="10" priority="19" stopIfTrue="1">
      <formula>OR($I313:$J313="",AND($I313&lt;$D$7,$I313&gt;$D301))</formula>
    </cfRule>
  </conditionalFormatting>
  <conditionalFormatting sqref="Q500:S500">
    <cfRule type="expression" dxfId="9" priority="14" stopIfTrue="1">
      <formula>OR($I500:$J500="",AND($I500&lt;$D$7,$I500&gt;$D488))</formula>
    </cfRule>
  </conditionalFormatting>
  <conditionalFormatting sqref="R35:R1034 M35:M1034 O35:P1034">
    <cfRule type="expression" dxfId="8" priority="29">
      <formula>OR($I35:$J35="",$I35&gt;$D$6,$I35&lt;$D$4)</formula>
    </cfRule>
  </conditionalFormatting>
  <conditionalFormatting sqref="S35:S1034">
    <cfRule type="expression" dxfId="7" priority="3">
      <formula>OR($I35:$J35="",$I35&lt;$D$7,$I35&gt;$D$9)</formula>
    </cfRule>
  </conditionalFormatting>
  <conditionalFormatting sqref="T35:T1034">
    <cfRule type="expression" dxfId="6" priority="25">
      <formula>OR($I35:$J35="",$I35&gt;$D$4,$I35&lt;$D$4)</formula>
    </cfRule>
  </conditionalFormatting>
  <conditionalFormatting sqref="U35:U312">
    <cfRule type="expression" dxfId="5" priority="24" stopIfTrue="1">
      <formula>OR($I35:$J35="",$I35&gt;$D$9,$I35&lt;$D$4)</formula>
    </cfRule>
  </conditionalFormatting>
  <conditionalFormatting sqref="U35:U1034 K35:L1034">
    <cfRule type="expression" dxfId="4" priority="32">
      <formula>OR($I35:$J35="",$I35&gt;$D$9,$I35&lt;$D$4)</formula>
    </cfRule>
  </conditionalFormatting>
  <conditionalFormatting sqref="V313:W313">
    <cfRule type="expression" dxfId="3" priority="18">
      <formula>OR($I313:$J313="",$I313&gt;$D$6,$I313&lt;$D$4)</formula>
    </cfRule>
  </conditionalFormatting>
  <conditionalFormatting sqref="V35:X312">
    <cfRule type="expression" dxfId="2" priority="23">
      <formula>OR($I35:$J35="",$I35&gt;$D$6,$I35&lt;$D$4)</formula>
    </cfRule>
  </conditionalFormatting>
  <conditionalFormatting sqref="V314:X1034">
    <cfRule type="expression" dxfId="1" priority="7">
      <formula>OR($I314:$J314="",$I314&gt;$D$6,$I314&lt;$D$4)</formula>
    </cfRule>
  </conditionalFormatting>
  <conditionalFormatting sqref="X313">
    <cfRule type="expression" dxfId="0" priority="5">
      <formula>OR($I313:$J313="",$I313&gt;$D$6,$I313&lt;$D$4)</formula>
    </cfRule>
  </conditionalFormatting>
  <dataValidations count="5">
    <dataValidation type="custom" allowBlank="1" showInputMessage="1" showErrorMessage="1" error="出生年份不適合本年齡組別" sqref="I36:I1035" xr:uid="{4BF6FBA1-1C1A-804D-B1C3-08869E3C8FEB}">
      <formula1>OR($I36=$D$4,$I36=$D$5,$I36=$D$6,$I36=$D$7,$I36=$D$8,$I36=$D$9)</formula1>
    </dataValidation>
    <dataValidation type="custom" allowBlank="1" showInputMessage="1" showErrorMessage="1" errorTitle="輸入錯誤" error="請輸入正確電郵地址" sqref="AA314:AA323 AA326 AA35:AA311 AA328:AA429 AB430:AB431 AA432 AB433 AA434:AA499 Z500 AA501:AA645 AA647 AA652:AA1035 AB648:AB651" xr:uid="{6B0F2179-51A4-D344-B1D6-C98E024F8CF1}">
      <formula1>ISNUMBER(MATCH("*@*.?*",Z35,0))</formula1>
    </dataValidation>
    <dataValidation type="custom" allowBlank="1" showInputMessage="1" showErrorMessage="1" prompt="輸入錯誤 - 請輸入正確電郵地址" sqref="Z313" xr:uid="{47C69764-A1E3-584F-9933-85CFC63B85E0}">
      <formula1>ISNUMBER(MATCH("*@*.?*",Z313,0))</formula1>
    </dataValidation>
    <dataValidation type="custom" allowBlank="1" showInputMessage="1" showErrorMessage="1" error="只接受輸入 M / F" sqref="H35:H1034" xr:uid="{A6B6A03B-CCB8-9C47-9C47-A724225C74F0}">
      <formula1>OR($H35="M",$H35="F")</formula1>
    </dataValidation>
    <dataValidation type="custom" allowBlank="1" showInputMessage="1" showErrorMessage="1" error="出生年份不適合本年齡組別" sqref="I35" xr:uid="{C4755AC0-DEB7-9E4F-A49B-7AAD67C2EDBE}">
      <formula1>OR($I35&lt;&gt;$D$4,$I35&lt;&gt;$D$5,$I35&lt;&gt;$D$6,$I35&lt;&gt;$D$7,$I35&lt;&gt;$D$8,$I35=$D$9)</formula1>
    </dataValidation>
  </dataValidations>
  <hyperlinks>
    <hyperlink ref="Z33" r:id="rId1" display="http://www.tcaa.com.hk/wordpress/wp-content/uploads/2022/12/2022-TCAA-Member-Master-List.pdf" xr:uid="{A209A3EB-065C-2247-9501-461229A4C691}"/>
  </hyperlinks>
  <printOptions horizontalCentered="1"/>
  <pageMargins left="0.39370078740157483" right="0.39370078740157483" top="0.39370078740157483" bottom="0.39370078740157483" header="0.19685039370078741" footer="0.19685039370078741"/>
  <pageSetup paperSize="9" scale="63" fitToHeight="15" orientation="portrait" horizontalDpi="4294967292" verticalDpi="4294967292" r:id="rId2"/>
  <headerFooter>
    <oddFooter>&amp;L&amp;"新細明體,標準"&amp;8&amp;K000000&amp;A&amp;C&amp;"新細明體,標準"&amp;K000000P. &amp;P of &amp;N&amp;R&amp;"新細明體,標準"&amp;K000000Printed @&amp;D - &amp;T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公開及青年組 Open &amp; Junior</vt:lpstr>
      <vt:lpstr>少年組 Youth</vt:lpstr>
      <vt:lpstr>'公開及青年組 Open &amp; Junior'!Print_Titles</vt:lpstr>
      <vt:lpstr>'少年組 Youth'!Print_Titles</vt:lpstr>
      <vt:lpstr>董康正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Ryan Yeung</dc:creator>
  <cp:lastModifiedBy>Ryan Yeung</cp:lastModifiedBy>
  <cp:lastPrinted>2024-02-09T04:23:22Z</cp:lastPrinted>
  <dcterms:created xsi:type="dcterms:W3CDTF">2017-02-07T17:26:07Z</dcterms:created>
  <dcterms:modified xsi:type="dcterms:W3CDTF">2024-07-08T05:12:30Z</dcterms:modified>
</cp:coreProperties>
</file>